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" yWindow="84" windowWidth="11587" windowHeight="5392" firstSheet="4" activeTab="11"/>
  </bookViews>
  <sheets>
    <sheet name="31-01-06" sheetId="1" r:id="rId1"/>
    <sheet name="28-02-06" sheetId="2" r:id="rId2"/>
    <sheet name="31-03-06" sheetId="3" r:id="rId3"/>
    <sheet name="30-04-06" sheetId="4" r:id="rId4"/>
    <sheet name="31-05-06" sheetId="5" r:id="rId5"/>
    <sheet name="30-06-06" sheetId="6" r:id="rId6"/>
    <sheet name="31-07-06" sheetId="7" r:id="rId7"/>
    <sheet name="31-08-06" sheetId="8" r:id="rId8"/>
    <sheet name="30-09-06" sheetId="9" r:id="rId9"/>
    <sheet name="31-10-06" sheetId="10" r:id="rId10"/>
    <sheet name="30-11-06" sheetId="11" r:id="rId11"/>
    <sheet name="31-12-06" sheetId="12" r:id="rId12"/>
  </sheets>
  <definedNames>
    <definedName name="_xlnm.Print_Area" localSheetId="1">'28-02-06'!$A$1:$E$56</definedName>
    <definedName name="_xlnm.Print_Area" localSheetId="3">'30-04-06'!$A$1:$E$57</definedName>
    <definedName name="_xlnm.Print_Area" localSheetId="5">'30-06-06'!$A$1:$G$62</definedName>
    <definedName name="_xlnm.Print_Area" localSheetId="8">'30-09-06'!$A$1:$I$65</definedName>
    <definedName name="_xlnm.Print_Area" localSheetId="10">'30-11-06'!$A$1:$G$66</definedName>
    <definedName name="_xlnm.Print_Area" localSheetId="0">'31-01-06'!$A$1:$E$57</definedName>
    <definedName name="_xlnm.Print_Area" localSheetId="2">'31-03-06'!$A$1:$E$56</definedName>
    <definedName name="_xlnm.Print_Area" localSheetId="4">'31-05-06'!$A$1:$E$57</definedName>
    <definedName name="_xlnm.Print_Area" localSheetId="6">'31-07-06'!$A$2:$G$65</definedName>
    <definedName name="_xlnm.Print_Area" localSheetId="7">'31-08-06'!$A$1:$G$64</definedName>
    <definedName name="_xlnm.Print_Area" localSheetId="9">'31-10-06'!$A$1:$H$65</definedName>
    <definedName name="_xlnm.Print_Area" localSheetId="11">'31-12-06'!$A$1:$F$68</definedName>
  </definedNames>
  <calcPr fullCalcOnLoad="1"/>
</workbook>
</file>

<file path=xl/sharedStrings.xml><?xml version="1.0" encoding="utf-8"?>
<sst xmlns="http://schemas.openxmlformats.org/spreadsheetml/2006/main" count="676" uniqueCount="101">
  <si>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</si>
  <si>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</si>
  <si>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</si>
  <si>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</si>
  <si>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</si>
  <si>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</si>
  <si>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</si>
  <si>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</si>
  <si>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</si>
  <si>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</si>
  <si>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</si>
  <si>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</si>
  <si>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Cuenta corriente</t>
  </si>
  <si>
    <t xml:space="preserve">   Fondo de Caja Chica</t>
  </si>
  <si>
    <t xml:space="preserve">   Depósitos a plazo</t>
  </si>
  <si>
    <t xml:space="preserve">   Certificados de Depósitos</t>
  </si>
  <si>
    <t>VALORES DE RENTA FIJA</t>
  </si>
  <si>
    <t>Papeles Comerciales</t>
  </si>
  <si>
    <t>- ALICORP</t>
  </si>
  <si>
    <t>- RANSA</t>
  </si>
  <si>
    <t>- RELAPASA</t>
  </si>
  <si>
    <t>- QUIMPAC</t>
  </si>
  <si>
    <t>- MAQUINARIAS</t>
  </si>
  <si>
    <t>- CREDITEX</t>
  </si>
  <si>
    <t>- TELEFÓNICA</t>
  </si>
  <si>
    <t>Bonos</t>
  </si>
  <si>
    <t>- Soberanos</t>
  </si>
  <si>
    <t>- Telefónica del Perú</t>
  </si>
  <si>
    <t>- Perú Global 08</t>
  </si>
  <si>
    <t>- Aguaytía</t>
  </si>
  <si>
    <t>- Alicorp</t>
  </si>
  <si>
    <t>- Transmantaro</t>
  </si>
  <si>
    <t>- Edegel</t>
  </si>
  <si>
    <t>- Pluspetrol</t>
  </si>
  <si>
    <t>- Graña</t>
  </si>
  <si>
    <t>- Quimpac</t>
  </si>
  <si>
    <t>- Pacasmayo</t>
  </si>
  <si>
    <t>- Brady Perú PDI</t>
  </si>
  <si>
    <t>- Ferreyros</t>
  </si>
  <si>
    <t>- Red de Energía del Perú</t>
  </si>
  <si>
    <t>- Consorcio Agua Azul</t>
  </si>
  <si>
    <t>- Creditex</t>
  </si>
  <si>
    <t>- Transportadora de Gas del Perú</t>
  </si>
  <si>
    <t>- Drokasa</t>
  </si>
  <si>
    <t>- Univ.Part.San Martín de Porras</t>
  </si>
  <si>
    <t>- Duke Energy</t>
  </si>
  <si>
    <t>- Hunt Oil Company</t>
  </si>
  <si>
    <t>- Luz del Sur</t>
  </si>
  <si>
    <t>- International Finance Corporation</t>
  </si>
  <si>
    <t>FONDOS MUTUOS</t>
  </si>
  <si>
    <t>AL 31 DE ENERO DEL 2006</t>
  </si>
  <si>
    <t>Tipo de Cambio: S/.3,30</t>
  </si>
  <si>
    <t>AL 28 DE FEBRERO DEL 2006</t>
  </si>
  <si>
    <t>Tipo de Cambio: S/.3,29</t>
  </si>
  <si>
    <t>- Telefónica Móviles</t>
  </si>
  <si>
    <t>AL 31 DE MARZO DEL 2006</t>
  </si>
  <si>
    <t>Tipo de Cambio: S/.3,356</t>
  </si>
  <si>
    <t>AL 30 DE ABRIL DEL 2006</t>
  </si>
  <si>
    <t>Tipo de Cambio: S/.3,31</t>
  </si>
  <si>
    <t>- PALMAS DEL ESPINO</t>
  </si>
  <si>
    <t>AL 31 DE MAYO DEL 2006</t>
  </si>
  <si>
    <t>Tipo de Cambio: S/.3,2935</t>
  </si>
  <si>
    <t>- Cerro verde</t>
  </si>
  <si>
    <t>AL 30 DE JUNIO DEL 2006</t>
  </si>
  <si>
    <t>- Cerro Verde</t>
  </si>
  <si>
    <t>Tipo de Cambio: S/.3,259</t>
  </si>
  <si>
    <t>EN EL EXTERIOR  1/</t>
  </si>
  <si>
    <t>1/ Recursos dados en administración a Bear, Stearns Asset Management (BSAM),  subsidiaria de Bear, Stearns &amp; Co.Inc.</t>
  </si>
  <si>
    <t>Por la administración de estos recursos BSAM cobra al FSD una comisión anual de 0,25%, pagadera trimestralmente.</t>
  </si>
  <si>
    <t>AL 31 DE JULIO DEL 2006</t>
  </si>
  <si>
    <t>Tipo de Cambio: S/.3,237</t>
  </si>
  <si>
    <t>mientras que su duración es de 1,67 años.</t>
  </si>
  <si>
    <t>AL 31 DE AGOSTO DEL 2006</t>
  </si>
  <si>
    <t>Tipo de Cambio: S/.3,24</t>
  </si>
  <si>
    <t>mientras que su duración es de 1,56 años.</t>
  </si>
  <si>
    <t>- SUPERMERCADOS PERUANOS</t>
  </si>
  <si>
    <t>AL 30 DE SETIEMBRE DEL 2006</t>
  </si>
  <si>
    <t>Tipo de Cambio: S/.3,249</t>
  </si>
  <si>
    <t>mientras que su duración es de 1,48 años.</t>
  </si>
  <si>
    <t>- FERREYROS</t>
  </si>
  <si>
    <t>AL 31 DE OCTUBRE DEL 2006</t>
  </si>
  <si>
    <t>Tipo de Cambio: S/.3,214</t>
  </si>
  <si>
    <t>mientras que su duración es de 1,68 años.</t>
  </si>
  <si>
    <t>AL 30 DE NOVIEMBRE DEL 2006</t>
  </si>
  <si>
    <t>- UNIVERSAL TEXTIL</t>
  </si>
  <si>
    <t>Tipo de Cambio: S/.3,221</t>
  </si>
  <si>
    <t>mientras que su duración es de 1,61 años.</t>
  </si>
  <si>
    <t>AL 31 DE DICIEMBRE DEL 2006</t>
  </si>
  <si>
    <t>Tipo de Cambio: S/.3,194</t>
  </si>
  <si>
    <t>Los US$ 2 700 mil restantes corresponden a depósitos a plazo en el Fondo Latinoamericano de Reservas.</t>
  </si>
  <si>
    <t>1/ US$ 12 395 corresponden a recursos administrados por Bear, Stearns Asset Management (BSAM),  subsidiaria de Bear, Stearns &amp; Co.Inc.</t>
  </si>
  <si>
    <t>1/ US$ 12 383 corresponden a recursos administrados por Bear, Stearns Asset Management (BSAM),  subsidiaria de Bear, Stearns &amp; Co.Inc.</t>
  </si>
  <si>
    <t>1/ US$ 12 311 corresponden a recursos administrados por Bear, Stearns Asset Management (BSAM),  subsidiaria de Bear, Stearns &amp; Co.Inc.</t>
  </si>
  <si>
    <t>1/ US$ 12 160 mil corresponden a recursos administrados por Bear, Stearns Asset Management (BSAM),  subsidiaria de Bear, Stearns &amp; Co.Inc.</t>
  </si>
  <si>
    <t>mientras que su duración es de 1,70 años.</t>
  </si>
  <si>
    <t xml:space="preserve">Al 31 de julio del 2006, el rendimiento de estos recursos dados en administración, a precios de mercado, es 6,21% , </t>
  </si>
  <si>
    <t xml:space="preserve">Al 31 de agosto del 2006, el rendimiento de estos recursos dados en administración, a precios de mercado, es 5,26% , </t>
  </si>
  <si>
    <t>Al 30 de setiembre del 2006, el rendimiento de estos recursos dados en administración es de 5,94%, a precios de mercado,</t>
  </si>
  <si>
    <t>Al 31 de octubre del 2006, el rendimiento de estos recursos dados en administración es de 6,62%, a precios de mercado,</t>
  </si>
  <si>
    <t>Al 30 de noviembre del 2006, el rendimiento de estos recursos dados en administración es de 6,73%, a precios de mercado,</t>
  </si>
  <si>
    <t>Al 30 de noviembre del 2006, el rendimiento de estos recursos dados en administración es de 5,86, a precios de mercado,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</si>
</sst>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0.000%"/>
    <numFmt numFmtId="166" formatCode="0.0%"/>
    <numFmt numFmtId="167" formatCode="#,##0.000000"/>
    <numFmt numFmtId="168" formatCode="#,##0.0"/>
    <numFmt numFmtId="169" formatCode="#,##0.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4" fontId="4" fillId="2" borderId="0" xfId="0" applyNumberFormat="1" applyFont="1" applyFill="1" applyAlignment="1" quotePrefix="1">
      <alignment horizontal="center"/>
    </xf>
    <xf numFmtId="0" fontId="2" fillId="2" borderId="0" xfId="0" applyFont="1" applyFill="1" applyBorder="1" applyAlignment="1" quotePrefix="1">
      <alignment horizontal="center"/>
    </xf>
    <xf numFmtId="4" fontId="2" fillId="2" borderId="0" xfId="0" applyNumberFormat="1" applyFont="1" applyFill="1" applyBorder="1" applyAlignment="1" quotePrefix="1">
      <alignment horizontal="center"/>
    </xf>
    <xf numFmtId="0" fontId="2" fillId="2" borderId="1" xfId="0" applyFont="1" applyFill="1" applyBorder="1" applyAlignment="1" quotePrefix="1">
      <alignment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64" fontId="2" fillId="2" borderId="0" xfId="21" applyNumberFormat="1" applyFont="1" applyFill="1" applyAlignment="1">
      <alignment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4" fontId="3" fillId="2" borderId="5" xfId="21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10" fontId="2" fillId="2" borderId="0" xfId="21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2" fillId="2" borderId="5" xfId="21" applyNumberFormat="1" applyFont="1" applyFill="1" applyBorder="1" applyAlignment="1">
      <alignment horizontal="right"/>
    </xf>
    <xf numFmtId="3" fontId="3" fillId="2" borderId="6" xfId="21" applyNumberFormat="1" applyFont="1" applyFill="1" applyBorder="1" applyAlignment="1">
      <alignment horizontal="right"/>
    </xf>
    <xf numFmtId="3" fontId="2" fillId="2" borderId="0" xfId="21" applyNumberFormat="1" applyFon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4" fontId="5" fillId="2" borderId="5" xfId="21" applyNumberFormat="1" applyFont="1" applyFill="1" applyBorder="1" applyAlignment="1">
      <alignment horizontal="right"/>
    </xf>
    <xf numFmtId="4" fontId="5" fillId="2" borderId="6" xfId="21" applyNumberFormat="1" applyFont="1" applyFill="1" applyBorder="1" applyAlignment="1">
      <alignment horizontal="right"/>
    </xf>
    <xf numFmtId="4" fontId="5" fillId="2" borderId="0" xfId="21" applyNumberFormat="1" applyFont="1" applyFill="1" applyBorder="1" applyAlignment="1">
      <alignment horizontal="right"/>
    </xf>
    <xf numFmtId="4" fontId="3" fillId="2" borderId="0" xfId="21" applyNumberFormat="1" applyFont="1" applyFill="1" applyBorder="1" applyAlignment="1">
      <alignment horizontal="right"/>
    </xf>
    <xf numFmtId="0" fontId="2" fillId="2" borderId="3" xfId="0" applyFont="1" applyFill="1" applyBorder="1" applyAlignment="1" quotePrefix="1">
      <alignment/>
    </xf>
    <xf numFmtId="4" fontId="3" fillId="2" borderId="3" xfId="0" applyNumberFormat="1" applyFont="1" applyFill="1" applyBorder="1" applyAlignment="1">
      <alignment/>
    </xf>
    <xf numFmtId="165" fontId="6" fillId="2" borderId="0" xfId="21" applyNumberFormat="1" applyFont="1" applyFill="1" applyAlignment="1">
      <alignment/>
    </xf>
    <xf numFmtId="0" fontId="7" fillId="2" borderId="3" xfId="0" applyFont="1" applyFill="1" applyBorder="1" applyAlignment="1">
      <alignment wrapText="1"/>
    </xf>
    <xf numFmtId="3" fontId="7" fillId="2" borderId="3" xfId="0" applyNumberFormat="1" applyFont="1" applyFill="1" applyBorder="1" applyAlignment="1">
      <alignment/>
    </xf>
    <xf numFmtId="4" fontId="7" fillId="2" borderId="6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5" fillId="2" borderId="3" xfId="0" applyFont="1" applyFill="1" applyBorder="1" applyAlignment="1" quotePrefix="1">
      <alignment wrapText="1"/>
    </xf>
    <xf numFmtId="4" fontId="7" fillId="2" borderId="3" xfId="0" applyNumberFormat="1" applyFont="1" applyFill="1" applyBorder="1" applyAlignment="1">
      <alignment/>
    </xf>
    <xf numFmtId="3" fontId="7" fillId="2" borderId="0" xfId="21" applyNumberFormat="1" applyFont="1" applyFill="1" applyBorder="1" applyAlignment="1">
      <alignment horizontal="right"/>
    </xf>
    <xf numFmtId="0" fontId="5" fillId="2" borderId="3" xfId="0" applyFont="1" applyFill="1" applyBorder="1" applyAlignment="1" quotePrefix="1">
      <alignment/>
    </xf>
    <xf numFmtId="3" fontId="5" fillId="2" borderId="6" xfId="21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166" fontId="5" fillId="2" borderId="7" xfId="2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2" fillId="2" borderId="0" xfId="21" applyNumberFormat="1" applyFont="1" applyFill="1" applyAlignment="1">
      <alignment/>
    </xf>
    <xf numFmtId="3" fontId="2" fillId="2" borderId="0" xfId="21" applyNumberFormat="1" applyFont="1" applyFill="1" applyBorder="1" applyAlignment="1">
      <alignment/>
    </xf>
    <xf numFmtId="4" fontId="2" fillId="2" borderId="0" xfId="21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7" fontId="2" fillId="2" borderId="0" xfId="21" applyNumberFormat="1" applyFont="1" applyFill="1" applyAlignment="1">
      <alignment/>
    </xf>
    <xf numFmtId="0" fontId="8" fillId="2" borderId="0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10" fontId="2" fillId="2" borderId="0" xfId="21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0" xfId="21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165" fontId="6" fillId="2" borderId="0" xfId="21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64" fontId="5" fillId="2" borderId="0" xfId="2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4" fontId="4" fillId="2" borderId="0" xfId="0" applyNumberFormat="1" applyFont="1" applyFill="1" applyBorder="1" applyAlignment="1" quotePrefix="1">
      <alignment horizontal="center"/>
    </xf>
    <xf numFmtId="4" fontId="5" fillId="2" borderId="6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166" fontId="5" fillId="2" borderId="6" xfId="21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166" fontId="5" fillId="2" borderId="5" xfId="21" applyNumberFormat="1" applyFont="1" applyFill="1" applyBorder="1" applyAlignment="1">
      <alignment horizontal="right"/>
    </xf>
    <xf numFmtId="3" fontId="3" fillId="2" borderId="3" xfId="21" applyNumberFormat="1" applyFont="1" applyFill="1" applyBorder="1" applyAlignment="1">
      <alignment horizontal="right"/>
    </xf>
    <xf numFmtId="0" fontId="6" fillId="2" borderId="0" xfId="0" applyFont="1" applyFill="1" applyAlignment="1" quotePrefix="1">
      <alignment/>
    </xf>
    <xf numFmtId="0" fontId="6" fillId="2" borderId="0" xfId="0" applyFont="1" applyFill="1" applyBorder="1" applyAlignment="1" quotePrefix="1">
      <alignment/>
    </xf>
    <xf numFmtId="164" fontId="5" fillId="2" borderId="6" xfId="2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3" fontId="5" fillId="2" borderId="0" xfId="2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2" borderId="0" xfId="21" applyNumberFormat="1" applyFont="1" applyFill="1" applyBorder="1" applyAlignment="1">
      <alignment horizontal="right"/>
    </xf>
    <xf numFmtId="0" fontId="2" fillId="2" borderId="10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33">
      <selection activeCell="A6" sqref="A6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1"/>
      <c r="G1" s="2"/>
    </row>
    <row r="2" spans="1:7" ht="15">
      <c r="A2" s="116" t="s">
        <v>1</v>
      </c>
      <c r="B2" s="116"/>
      <c r="C2" s="116"/>
      <c r="D2" s="116"/>
      <c r="E2" s="116"/>
      <c r="F2" s="1"/>
      <c r="G2" s="2"/>
    </row>
    <row r="3" spans="1:7" ht="14.25">
      <c r="A3" s="117" t="s">
        <v>50</v>
      </c>
      <c r="B3" s="117"/>
      <c r="C3" s="117"/>
      <c r="D3" s="117"/>
      <c r="E3" s="117"/>
      <c r="F3" s="4"/>
      <c r="G3" s="5"/>
    </row>
    <row r="4" spans="1:7" ht="12.75">
      <c r="A4" s="118" t="s">
        <v>2</v>
      </c>
      <c r="B4" s="118"/>
      <c r="C4" s="118"/>
      <c r="D4" s="118"/>
      <c r="E4" s="118"/>
      <c r="F4" s="6"/>
      <c r="G4" s="7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29"/>
    </row>
    <row r="10" spans="1:10" ht="14.25">
      <c r="A10" s="30" t="s">
        <v>11</v>
      </c>
      <c r="B10" s="31">
        <f>+B11+B12+B13+B14</f>
        <v>110627.9</v>
      </c>
      <c r="C10" s="31">
        <f>+C11+C12+C13+C14</f>
        <v>56414.5</v>
      </c>
      <c r="D10" s="31">
        <f>+D11+D12+D13+D14</f>
        <v>296796</v>
      </c>
      <c r="E10" s="51">
        <f>+E11+E12+E13+E14</f>
        <v>77.42</v>
      </c>
      <c r="F10" s="68"/>
      <c r="G10" s="34"/>
      <c r="H10" s="35"/>
      <c r="I10" s="36"/>
      <c r="J10" s="37"/>
    </row>
    <row r="11" spans="1:10" ht="15" customHeight="1">
      <c r="A11" s="43" t="s">
        <v>14</v>
      </c>
      <c r="B11" s="44">
        <v>97656</v>
      </c>
      <c r="C11" s="45">
        <v>56409</v>
      </c>
      <c r="D11" s="44">
        <v>283806</v>
      </c>
      <c r="E11" s="46">
        <v>74.03</v>
      </c>
      <c r="F11" s="47"/>
      <c r="G11" s="48"/>
      <c r="H11" s="35"/>
      <c r="I11" s="36"/>
      <c r="J11" s="37"/>
    </row>
    <row r="12" spans="1:10" ht="15" customHeight="1">
      <c r="A12" s="43" t="s">
        <v>15</v>
      </c>
      <c r="B12" s="44">
        <v>12969</v>
      </c>
      <c r="C12" s="45"/>
      <c r="D12" s="44">
        <v>12969</v>
      </c>
      <c r="E12" s="46">
        <v>3.38</v>
      </c>
      <c r="F12" s="47"/>
      <c r="G12" s="48"/>
      <c r="H12" s="35"/>
      <c r="I12" s="36"/>
      <c r="J12" s="37"/>
    </row>
    <row r="13" spans="1:10" ht="14.25">
      <c r="A13" s="43" t="s">
        <v>12</v>
      </c>
      <c r="B13" s="44">
        <v>1.9</v>
      </c>
      <c r="C13" s="45">
        <v>5.5</v>
      </c>
      <c r="D13" s="44">
        <v>20</v>
      </c>
      <c r="E13" s="46">
        <v>0.01</v>
      </c>
      <c r="F13" s="47"/>
      <c r="G13" s="48"/>
      <c r="H13" s="35"/>
      <c r="I13" s="36"/>
      <c r="J13" s="37"/>
    </row>
    <row r="14" spans="1:10" ht="14.25">
      <c r="A14" s="43" t="s">
        <v>13</v>
      </c>
      <c r="B14" s="44">
        <v>1</v>
      </c>
      <c r="C14" s="45"/>
      <c r="D14" s="44">
        <v>1</v>
      </c>
      <c r="E14" s="46">
        <v>0</v>
      </c>
      <c r="F14" s="47"/>
      <c r="G14" s="48"/>
      <c r="H14" s="35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35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35"/>
      <c r="I16" s="37"/>
      <c r="J16" s="37"/>
    </row>
    <row r="17" spans="1:10" ht="15" customHeight="1">
      <c r="A17" s="30" t="s">
        <v>16</v>
      </c>
      <c r="B17" s="31">
        <f>+B19+B28</f>
        <v>22484.300000000003</v>
      </c>
      <c r="C17" s="31">
        <f>+C19+C28</f>
        <v>18049.6</v>
      </c>
      <c r="D17" s="31">
        <f>+D19+D28</f>
        <v>82050</v>
      </c>
      <c r="E17" s="51">
        <f>+E19+E28</f>
        <v>21.4</v>
      </c>
      <c r="F17" s="68"/>
      <c r="G17" s="34"/>
      <c r="H17" s="52"/>
      <c r="I17" s="36"/>
      <c r="J17" s="37"/>
    </row>
    <row r="18" spans="1:10" ht="6" customHeight="1">
      <c r="A18" s="43"/>
      <c r="B18" s="44"/>
      <c r="C18" s="45"/>
      <c r="D18" s="44"/>
      <c r="E18" s="46"/>
      <c r="F18" s="41"/>
      <c r="G18" s="49"/>
      <c r="H18" s="35"/>
      <c r="I18" s="36"/>
      <c r="J18" s="37"/>
    </row>
    <row r="19" spans="1:10" ht="15" customHeight="1">
      <c r="A19" s="53" t="s">
        <v>17</v>
      </c>
      <c r="B19" s="54">
        <f>SUM(B20:B26)</f>
        <v>6024.6</v>
      </c>
      <c r="C19" s="54">
        <f>SUM(C20:C26)</f>
        <v>2127.6</v>
      </c>
      <c r="D19" s="54">
        <f>SUM(D20:D26)</f>
        <v>13046</v>
      </c>
      <c r="E19" s="58">
        <f>SUM(E20:E26)</f>
        <v>3.3899999999999997</v>
      </c>
      <c r="F19" s="84"/>
      <c r="G19" s="56"/>
      <c r="H19" s="42"/>
      <c r="I19" s="36"/>
      <c r="J19" s="37"/>
    </row>
    <row r="20" spans="1:10" ht="15" customHeight="1">
      <c r="A20" s="57" t="s">
        <v>18</v>
      </c>
      <c r="B20" s="44">
        <v>5060.6</v>
      </c>
      <c r="C20" s="45">
        <v>468.2</v>
      </c>
      <c r="D20" s="44">
        <v>6606</v>
      </c>
      <c r="E20" s="46">
        <v>1.72</v>
      </c>
      <c r="F20" s="47"/>
      <c r="G20" s="48"/>
      <c r="H20" s="36"/>
      <c r="I20" s="36"/>
      <c r="J20" s="37"/>
    </row>
    <row r="21" spans="1:10" ht="15" customHeight="1">
      <c r="A21" s="57" t="s">
        <v>21</v>
      </c>
      <c r="B21" s="44"/>
      <c r="C21" s="45">
        <v>408</v>
      </c>
      <c r="D21" s="44">
        <v>1346</v>
      </c>
      <c r="E21" s="46">
        <v>0.35</v>
      </c>
      <c r="F21" s="47"/>
      <c r="G21" s="48"/>
      <c r="H21" s="35"/>
      <c r="I21" s="36"/>
      <c r="J21" s="37"/>
    </row>
    <row r="22" spans="1:10" ht="15" customHeight="1">
      <c r="A22" s="57" t="s">
        <v>22</v>
      </c>
      <c r="B22" s="44"/>
      <c r="C22" s="45">
        <v>370</v>
      </c>
      <c r="D22" s="44">
        <v>1221</v>
      </c>
      <c r="E22" s="46">
        <v>0.32</v>
      </c>
      <c r="F22" s="47"/>
      <c r="G22" s="48"/>
      <c r="H22" s="35"/>
      <c r="I22" s="36"/>
      <c r="J22" s="37"/>
    </row>
    <row r="23" spans="1:10" ht="15" customHeight="1">
      <c r="A23" s="57" t="s">
        <v>20</v>
      </c>
      <c r="B23" s="44"/>
      <c r="C23" s="45">
        <v>315</v>
      </c>
      <c r="D23" s="44">
        <v>1040</v>
      </c>
      <c r="E23" s="46">
        <v>0.27</v>
      </c>
      <c r="F23" s="47"/>
      <c r="G23" s="48"/>
      <c r="H23" s="35"/>
      <c r="I23" s="36"/>
      <c r="J23" s="37"/>
    </row>
    <row r="24" spans="1:10" ht="15" customHeight="1">
      <c r="A24" s="57" t="s">
        <v>23</v>
      </c>
      <c r="B24" s="44"/>
      <c r="C24" s="45">
        <v>293.7</v>
      </c>
      <c r="D24" s="44">
        <v>969</v>
      </c>
      <c r="E24" s="46">
        <v>0.25</v>
      </c>
      <c r="F24" s="47"/>
      <c r="G24" s="48"/>
      <c r="H24" s="35"/>
      <c r="I24" s="36"/>
      <c r="J24" s="37"/>
    </row>
    <row r="25" spans="1:10" ht="15" customHeight="1">
      <c r="A25" s="57" t="s">
        <v>24</v>
      </c>
      <c r="B25" s="44">
        <v>964</v>
      </c>
      <c r="C25" s="45"/>
      <c r="D25" s="44">
        <v>964</v>
      </c>
      <c r="E25" s="46">
        <v>0.25</v>
      </c>
      <c r="F25" s="47"/>
      <c r="G25" s="48"/>
      <c r="H25" s="35"/>
      <c r="I25" s="36"/>
      <c r="J25" s="37"/>
    </row>
    <row r="26" spans="1:10" ht="15" customHeight="1">
      <c r="A26" s="57" t="s">
        <v>19</v>
      </c>
      <c r="B26" s="44"/>
      <c r="C26" s="45">
        <v>272.7</v>
      </c>
      <c r="D26" s="44">
        <v>900</v>
      </c>
      <c r="E26" s="46">
        <v>0.23</v>
      </c>
      <c r="F26" s="47"/>
      <c r="G26" s="48"/>
      <c r="H26" s="35"/>
      <c r="I26" s="36"/>
      <c r="J26" s="37"/>
    </row>
    <row r="27" spans="1:10" ht="15" customHeight="1">
      <c r="A27" s="57"/>
      <c r="B27" s="44"/>
      <c r="C27" s="45"/>
      <c r="D27" s="44"/>
      <c r="E27" s="46"/>
      <c r="F27" s="41"/>
      <c r="G27" s="49"/>
      <c r="H27" s="35"/>
      <c r="I27" s="37"/>
      <c r="J27" s="37"/>
    </row>
    <row r="28" spans="1:10" ht="15" customHeight="1">
      <c r="A28" s="53" t="s">
        <v>25</v>
      </c>
      <c r="B28" s="54">
        <f>SUM(B29:B51)</f>
        <v>16459.7</v>
      </c>
      <c r="C28" s="54">
        <f>SUM(C29:C51)</f>
        <v>15922</v>
      </c>
      <c r="D28" s="54">
        <f>SUM(D29:D51)</f>
        <v>69004</v>
      </c>
      <c r="E28" s="58">
        <f>SUM(E29:E51)</f>
        <v>18.009999999999998</v>
      </c>
      <c r="F28" s="84"/>
      <c r="G28" s="56"/>
      <c r="H28" s="59"/>
      <c r="I28" s="36"/>
      <c r="J28" s="37"/>
    </row>
    <row r="29" spans="1:10" ht="15" customHeight="1">
      <c r="A29" s="60" t="s">
        <v>26</v>
      </c>
      <c r="B29" s="44">
        <v>12914.7</v>
      </c>
      <c r="C29" s="45"/>
      <c r="D29" s="44">
        <v>12915</v>
      </c>
      <c r="E29" s="46">
        <v>3.37</v>
      </c>
      <c r="F29" s="47"/>
      <c r="G29" s="48"/>
      <c r="H29" s="35"/>
      <c r="I29" s="36"/>
      <c r="J29" s="37"/>
    </row>
    <row r="30" spans="1:10" ht="15" customHeight="1">
      <c r="A30" s="60" t="s">
        <v>28</v>
      </c>
      <c r="B30" s="44"/>
      <c r="C30" s="45">
        <v>2082</v>
      </c>
      <c r="D30" s="44">
        <v>6871</v>
      </c>
      <c r="E30" s="46">
        <v>1.79</v>
      </c>
      <c r="F30" s="47"/>
      <c r="G30" s="48"/>
      <c r="H30" s="35"/>
      <c r="I30" s="36"/>
      <c r="J30" s="37"/>
    </row>
    <row r="31" spans="1:10" ht="15" customHeight="1">
      <c r="A31" s="60" t="s">
        <v>29</v>
      </c>
      <c r="B31" s="44"/>
      <c r="C31" s="45">
        <v>1587</v>
      </c>
      <c r="D31" s="44">
        <v>5237</v>
      </c>
      <c r="E31" s="46">
        <v>1.37</v>
      </c>
      <c r="F31" s="47"/>
      <c r="G31" s="48"/>
      <c r="H31" s="35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4745</v>
      </c>
      <c r="E32" s="46">
        <v>1.24</v>
      </c>
      <c r="F32" s="47"/>
      <c r="G32" s="48"/>
      <c r="H32" s="35"/>
      <c r="I32" s="36"/>
      <c r="J32" s="37"/>
    </row>
    <row r="33" spans="1:10" ht="15" customHeight="1">
      <c r="A33" s="60" t="s">
        <v>31</v>
      </c>
      <c r="B33" s="44"/>
      <c r="C33" s="45">
        <v>1069</v>
      </c>
      <c r="D33" s="44">
        <v>3528</v>
      </c>
      <c r="E33" s="46">
        <v>0.92</v>
      </c>
      <c r="F33" s="47"/>
      <c r="G33" s="48"/>
      <c r="H33" s="35"/>
      <c r="I33" s="36"/>
      <c r="J33" s="37"/>
    </row>
    <row r="34" spans="1:10" ht="15" customHeight="1">
      <c r="A34" s="60" t="s">
        <v>32</v>
      </c>
      <c r="B34" s="44"/>
      <c r="C34" s="45">
        <v>1020</v>
      </c>
      <c r="D34" s="44">
        <v>3366</v>
      </c>
      <c r="E34" s="46">
        <v>0.88</v>
      </c>
      <c r="F34" s="47"/>
      <c r="G34" s="48"/>
      <c r="H34" s="35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3300</v>
      </c>
      <c r="E35" s="46">
        <v>0.86</v>
      </c>
      <c r="F35" s="47"/>
      <c r="G35" s="48"/>
      <c r="H35" s="35"/>
      <c r="I35" s="36"/>
      <c r="J35" s="37"/>
    </row>
    <row r="36" spans="1:10" ht="15" customHeight="1">
      <c r="A36" s="60" t="s">
        <v>47</v>
      </c>
      <c r="B36" s="44">
        <v>3000</v>
      </c>
      <c r="C36" s="45"/>
      <c r="D36" s="44">
        <v>3000</v>
      </c>
      <c r="E36" s="46">
        <v>0.78</v>
      </c>
      <c r="F36" s="47"/>
      <c r="G36" s="48"/>
      <c r="H36" s="35"/>
      <c r="I36" s="36"/>
      <c r="J36" s="37"/>
    </row>
    <row r="37" spans="1:10" ht="15" customHeight="1">
      <c r="A37" s="60" t="s">
        <v>44</v>
      </c>
      <c r="B37" s="44"/>
      <c r="C37" s="45">
        <v>913</v>
      </c>
      <c r="D37" s="44">
        <v>3013</v>
      </c>
      <c r="E37" s="46">
        <v>0.79</v>
      </c>
      <c r="F37" s="47"/>
      <c r="G37" s="48"/>
      <c r="H37" s="35"/>
      <c r="I37" s="36"/>
      <c r="J37" s="37"/>
    </row>
    <row r="38" spans="1:10" ht="15" customHeight="1">
      <c r="A38" s="60" t="s">
        <v>34</v>
      </c>
      <c r="B38" s="44"/>
      <c r="C38" s="45">
        <v>894</v>
      </c>
      <c r="D38" s="44">
        <v>2950</v>
      </c>
      <c r="E38" s="46">
        <v>0.77</v>
      </c>
      <c r="F38" s="47"/>
      <c r="G38" s="48"/>
      <c r="H38" s="35"/>
      <c r="I38" s="36"/>
      <c r="J38" s="37"/>
    </row>
    <row r="39" spans="1:10" ht="15" customHeight="1">
      <c r="A39" s="60" t="s">
        <v>33</v>
      </c>
      <c r="B39" s="44"/>
      <c r="C39" s="45">
        <v>896</v>
      </c>
      <c r="D39" s="44">
        <v>2957</v>
      </c>
      <c r="E39" s="46">
        <v>0.77</v>
      </c>
      <c r="F39" s="47"/>
      <c r="G39" s="48"/>
      <c r="H39" s="35"/>
      <c r="I39" s="36"/>
      <c r="J39" s="37"/>
    </row>
    <row r="40" spans="1:10" ht="15" customHeight="1">
      <c r="A40" s="60" t="s">
        <v>35</v>
      </c>
      <c r="B40" s="44"/>
      <c r="C40" s="45">
        <v>739</v>
      </c>
      <c r="D40" s="44">
        <v>2439</v>
      </c>
      <c r="E40" s="46">
        <v>0.64</v>
      </c>
      <c r="F40" s="47"/>
      <c r="G40" s="48"/>
      <c r="H40" s="35"/>
      <c r="I40" s="36"/>
      <c r="J40" s="37"/>
    </row>
    <row r="41" spans="1:10" ht="15" customHeight="1">
      <c r="A41" s="60" t="s">
        <v>43</v>
      </c>
      <c r="B41" s="44"/>
      <c r="C41" s="45">
        <v>696</v>
      </c>
      <c r="D41" s="44">
        <v>2297</v>
      </c>
      <c r="E41" s="46">
        <v>0.6</v>
      </c>
      <c r="F41" s="47"/>
      <c r="G41" s="48"/>
      <c r="H41" s="35"/>
      <c r="I41" s="36"/>
      <c r="J41" s="37"/>
    </row>
    <row r="42" spans="1:10" ht="15" customHeight="1">
      <c r="A42" s="60" t="s">
        <v>36</v>
      </c>
      <c r="B42" s="44"/>
      <c r="C42" s="45">
        <v>674</v>
      </c>
      <c r="D42" s="44">
        <v>2224</v>
      </c>
      <c r="E42" s="46">
        <v>0.58</v>
      </c>
      <c r="F42" s="47"/>
      <c r="G42" s="48"/>
      <c r="H42" s="35"/>
      <c r="I42" s="36"/>
      <c r="J42" s="37"/>
    </row>
    <row r="43" spans="1:10" ht="15" customHeight="1">
      <c r="A43" s="60" t="s">
        <v>38</v>
      </c>
      <c r="B43" s="44"/>
      <c r="C43" s="45">
        <v>516</v>
      </c>
      <c r="D43" s="44">
        <v>1703</v>
      </c>
      <c r="E43" s="46">
        <v>0.44</v>
      </c>
      <c r="F43" s="47"/>
      <c r="G43" s="48"/>
      <c r="H43" s="35"/>
      <c r="I43" s="36"/>
      <c r="J43" s="37"/>
    </row>
    <row r="44" spans="1:10" ht="15" customHeight="1">
      <c r="A44" s="60" t="s">
        <v>37</v>
      </c>
      <c r="B44" s="44"/>
      <c r="C44" s="45">
        <v>472</v>
      </c>
      <c r="D44" s="44">
        <v>1558</v>
      </c>
      <c r="E44" s="46">
        <v>0.41</v>
      </c>
      <c r="F44" s="47"/>
      <c r="G44" s="48"/>
      <c r="H44" s="35"/>
      <c r="I44" s="36"/>
      <c r="J44" s="37"/>
    </row>
    <row r="45" spans="1:10" ht="15" customHeight="1">
      <c r="A45" s="60" t="s">
        <v>39</v>
      </c>
      <c r="B45" s="44"/>
      <c r="C45" s="45">
        <v>456</v>
      </c>
      <c r="D45" s="44">
        <v>1505</v>
      </c>
      <c r="E45" s="46">
        <v>0.39</v>
      </c>
      <c r="F45" s="47"/>
      <c r="G45" s="48"/>
      <c r="H45" s="35"/>
      <c r="I45" s="36"/>
      <c r="J45" s="37"/>
    </row>
    <row r="46" spans="1:10" ht="15" customHeight="1">
      <c r="A46" s="60" t="s">
        <v>40</v>
      </c>
      <c r="B46" s="44"/>
      <c r="C46" s="45">
        <v>416</v>
      </c>
      <c r="D46" s="44">
        <v>1373</v>
      </c>
      <c r="E46" s="46">
        <v>0.36</v>
      </c>
      <c r="F46" s="47"/>
      <c r="G46" s="48"/>
      <c r="H46" s="35"/>
      <c r="I46" s="36"/>
      <c r="J46" s="37"/>
    </row>
    <row r="47" spans="1:10" ht="15" customHeight="1">
      <c r="A47" s="60" t="s">
        <v>46</v>
      </c>
      <c r="B47" s="44"/>
      <c r="C47" s="45">
        <v>420</v>
      </c>
      <c r="D47" s="44">
        <v>1386</v>
      </c>
      <c r="E47" s="46">
        <v>0.36</v>
      </c>
      <c r="F47" s="47"/>
      <c r="G47" s="48"/>
      <c r="H47" s="35"/>
      <c r="I47" s="36"/>
      <c r="J47" s="37"/>
    </row>
    <row r="48" spans="1:10" ht="15" customHeight="1">
      <c r="A48" s="60" t="s">
        <v>41</v>
      </c>
      <c r="B48" s="44"/>
      <c r="C48" s="45">
        <v>374</v>
      </c>
      <c r="D48" s="44">
        <v>1234</v>
      </c>
      <c r="E48" s="46">
        <v>0.32</v>
      </c>
      <c r="F48" s="47"/>
      <c r="G48" s="48"/>
      <c r="H48" s="35"/>
      <c r="I48" s="36"/>
      <c r="J48" s="37"/>
    </row>
    <row r="49" spans="1:10" ht="15" customHeight="1">
      <c r="A49" s="60" t="s">
        <v>27</v>
      </c>
      <c r="B49" s="44">
        <v>345</v>
      </c>
      <c r="C49" s="45">
        <v>100</v>
      </c>
      <c r="D49" s="44">
        <v>675</v>
      </c>
      <c r="E49" s="46">
        <v>0.18</v>
      </c>
      <c r="F49" s="47"/>
      <c r="G49" s="48"/>
      <c r="H49" s="35"/>
      <c r="I49" s="36"/>
      <c r="J49" s="37"/>
    </row>
    <row r="50" spans="1:10" ht="15" customHeight="1">
      <c r="A50" s="60" t="s">
        <v>42</v>
      </c>
      <c r="B50" s="44"/>
      <c r="C50" s="45">
        <v>160</v>
      </c>
      <c r="D50" s="44">
        <v>528</v>
      </c>
      <c r="E50" s="46">
        <v>0.14</v>
      </c>
      <c r="F50" s="47"/>
      <c r="G50" s="48"/>
      <c r="H50" s="35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47"/>
      <c r="G51" s="48"/>
      <c r="H51" s="35"/>
      <c r="I51" s="36"/>
      <c r="J51" s="37"/>
    </row>
    <row r="52" spans="1:10" ht="6" customHeight="1">
      <c r="A52" s="43"/>
      <c r="B52" s="44"/>
      <c r="C52" s="45"/>
      <c r="D52" s="44"/>
      <c r="E52" s="46"/>
      <c r="F52" s="61"/>
      <c r="G52" s="48"/>
      <c r="H52" s="35"/>
      <c r="I52" s="35"/>
      <c r="J52" s="37"/>
    </row>
    <row r="53" spans="1:10" ht="14.25">
      <c r="A53" s="30" t="s">
        <v>49</v>
      </c>
      <c r="B53" s="62">
        <v>275</v>
      </c>
      <c r="C53" s="63">
        <v>1287</v>
      </c>
      <c r="D53" s="31">
        <v>4522</v>
      </c>
      <c r="E53" s="32">
        <v>1.18</v>
      </c>
      <c r="F53" s="47"/>
      <c r="G53" s="48"/>
      <c r="H53" s="52"/>
      <c r="I53" s="36"/>
      <c r="J53" s="37"/>
    </row>
    <row r="54" spans="1:10" ht="6" customHeight="1">
      <c r="A54" s="43"/>
      <c r="B54" s="64"/>
      <c r="C54" s="65"/>
      <c r="D54" s="64"/>
      <c r="E54" s="66"/>
      <c r="F54" s="61"/>
      <c r="G54" s="48"/>
      <c r="H54" s="35"/>
      <c r="I54" s="37"/>
      <c r="J54" s="37"/>
    </row>
    <row r="55" spans="1:10" ht="13.5" customHeight="1">
      <c r="A55" s="67" t="s">
        <v>5</v>
      </c>
      <c r="B55" s="68">
        <f>+B53+B17+B10</f>
        <v>133387.2</v>
      </c>
      <c r="C55" s="68">
        <f>+C53+C17+C10</f>
        <v>75751.1</v>
      </c>
      <c r="D55" s="68">
        <f>+D53+D17+D10</f>
        <v>383368</v>
      </c>
      <c r="E55" s="33">
        <f>+E53+E17+E10</f>
        <v>100</v>
      </c>
      <c r="F55" s="68"/>
      <c r="G55" s="34"/>
      <c r="H55" s="42"/>
      <c r="I55" s="36"/>
      <c r="J55" s="37"/>
    </row>
    <row r="56" spans="1:9" ht="3" customHeight="1">
      <c r="A56" s="69"/>
      <c r="B56" s="70"/>
      <c r="C56" s="71"/>
      <c r="D56" s="69"/>
      <c r="E56" s="72"/>
      <c r="F56" s="85"/>
      <c r="G56" s="74"/>
      <c r="H56" s="35"/>
      <c r="I56" s="37"/>
    </row>
    <row r="57" spans="1:8" ht="13.5" customHeight="1">
      <c r="A57" s="75" t="s">
        <v>51</v>
      </c>
      <c r="B57" s="42"/>
      <c r="C57" s="42"/>
      <c r="D57" s="42"/>
      <c r="E57" s="76"/>
      <c r="F57" s="77"/>
      <c r="G57" s="78"/>
      <c r="H57" s="42"/>
    </row>
    <row r="58" spans="1:8" ht="13.5" customHeight="1">
      <c r="A58" s="75"/>
      <c r="B58" s="42"/>
      <c r="C58" s="42"/>
      <c r="D58" s="76"/>
      <c r="E58" s="76"/>
      <c r="F58" s="78"/>
      <c r="G58" s="76"/>
      <c r="H58" s="42"/>
    </row>
    <row r="59" spans="1:8" ht="13.5" customHeight="1">
      <c r="A59" s="79"/>
      <c r="B59" s="36"/>
      <c r="C59" s="36"/>
      <c r="D59" s="80"/>
      <c r="E59" s="76"/>
      <c r="F59" s="76"/>
      <c r="G59" s="76"/>
      <c r="H59" s="42"/>
    </row>
    <row r="60" spans="1:8" ht="13.5" customHeight="1">
      <c r="A60" s="79"/>
      <c r="B60" s="36"/>
      <c r="C60" s="36"/>
      <c r="D60" s="76"/>
      <c r="E60" s="37"/>
      <c r="F60" s="37"/>
      <c r="H60" s="42"/>
    </row>
    <row r="61" spans="1:8" ht="12.75">
      <c r="A61" s="81"/>
      <c r="B61" s="36"/>
      <c r="C61" s="36"/>
      <c r="D61" s="76"/>
      <c r="H61" s="42"/>
    </row>
    <row r="62" spans="1:8" ht="12.75">
      <c r="A62" s="81"/>
      <c r="B62" s="36"/>
      <c r="C62" s="36"/>
      <c r="D62" s="76"/>
      <c r="H62" s="42"/>
    </row>
    <row r="63" spans="1:8" ht="12.75">
      <c r="A63" s="81"/>
      <c r="B63" s="36"/>
      <c r="C63" s="36"/>
      <c r="D63" s="76"/>
      <c r="H63" s="42"/>
    </row>
    <row r="64" spans="1:8" ht="12.75">
      <c r="A64" s="73"/>
      <c r="B64" s="36"/>
      <c r="C64" s="36"/>
      <c r="D64" s="36"/>
      <c r="H64" s="42"/>
    </row>
    <row r="65" spans="1:8" ht="12.75">
      <c r="A65" s="73"/>
      <c r="B65" s="36"/>
      <c r="C65" s="36"/>
      <c r="E65" s="82"/>
      <c r="F65" s="82"/>
      <c r="H65" s="42"/>
    </row>
    <row r="66" spans="1:8" ht="12.75">
      <c r="A66" s="73"/>
      <c r="B66" s="36"/>
      <c r="C66" s="36"/>
      <c r="H66" s="42"/>
    </row>
    <row r="67" spans="1:8" ht="12.75">
      <c r="A67" s="73"/>
      <c r="B67" s="36"/>
      <c r="C67" s="36"/>
      <c r="H67" s="42"/>
    </row>
    <row r="68" spans="1:8" ht="12.75">
      <c r="A68" s="73"/>
      <c r="B68" s="83"/>
      <c r="C68" s="83"/>
      <c r="H68" s="35"/>
    </row>
    <row r="69" spans="1:8" ht="12.75">
      <c r="A69" s="73"/>
      <c r="B69" s="83"/>
      <c r="C69" s="83"/>
      <c r="H69" s="35"/>
    </row>
    <row r="70" spans="1:8" ht="12.75">
      <c r="A70" s="73"/>
      <c r="B70" s="83"/>
      <c r="C70" s="83"/>
      <c r="H70" s="35"/>
    </row>
    <row r="71" spans="1:8" ht="12.75">
      <c r="A71" s="73"/>
      <c r="B71" s="83"/>
      <c r="C71" s="77"/>
      <c r="H71" s="35"/>
    </row>
    <row r="72" spans="1:8" ht="12.75">
      <c r="A72" s="73"/>
      <c r="B72" s="83"/>
      <c r="C72" s="83"/>
      <c r="H72" s="35"/>
    </row>
    <row r="73" spans="1:8" ht="12.75">
      <c r="A73" s="73"/>
      <c r="B73" s="73"/>
      <c r="C73" s="83"/>
      <c r="H73" s="35"/>
    </row>
    <row r="74" spans="1:8" ht="12.75">
      <c r="A74" s="73"/>
      <c r="B74" s="73"/>
      <c r="C74" s="83"/>
      <c r="H74" s="35"/>
    </row>
    <row r="75" spans="1:8" ht="12.75">
      <c r="A75" s="73"/>
      <c r="B75" s="7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3" ht="12.75">
      <c r="A80" s="73"/>
      <c r="B80" s="73"/>
      <c r="C80" s="83"/>
    </row>
    <row r="81" spans="1:3" ht="12.75">
      <c r="A81" s="73"/>
      <c r="B81" s="73"/>
      <c r="C81" s="83"/>
    </row>
    <row r="82" spans="1:3" ht="12.75">
      <c r="A82" s="73"/>
      <c r="B82" s="73"/>
      <c r="C82" s="83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37">
      <selection activeCell="G55" sqref="G55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80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</f>
        <v>112951.8</v>
      </c>
      <c r="C10" s="31">
        <f>+C11+C13+C12</f>
        <v>53784.9</v>
      </c>
      <c r="D10" s="31">
        <f>+D11+D13+D12</f>
        <v>285816</v>
      </c>
      <c r="E10" s="51">
        <v>66.01</v>
      </c>
      <c r="F10" s="33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47"/>
      <c r="G11" s="48"/>
      <c r="H11" s="87"/>
      <c r="I11" s="36"/>
      <c r="J11" s="37"/>
    </row>
    <row r="12" spans="1:10" ht="15" customHeight="1">
      <c r="A12" s="43" t="s">
        <v>12</v>
      </c>
      <c r="B12" s="44">
        <v>5.8</v>
      </c>
      <c r="C12" s="45">
        <v>3.9</v>
      </c>
      <c r="D12" s="44">
        <v>18</v>
      </c>
      <c r="E12" s="46">
        <v>0</v>
      </c>
      <c r="F12" s="47"/>
      <c r="G12" s="48"/>
      <c r="H12" s="87"/>
      <c r="I12" s="36"/>
      <c r="J12" s="37"/>
    </row>
    <row r="13" spans="1:10" ht="15" customHeight="1">
      <c r="A13" s="43" t="s">
        <v>14</v>
      </c>
      <c r="B13" s="44">
        <v>112945</v>
      </c>
      <c r="C13" s="45">
        <v>53781</v>
      </c>
      <c r="D13" s="44">
        <v>285797</v>
      </c>
      <c r="E13" s="46">
        <v>66</v>
      </c>
      <c r="F13" s="47"/>
      <c r="G13" s="48"/>
      <c r="H13" s="87"/>
      <c r="I13" s="36"/>
      <c r="J13" s="37"/>
    </row>
    <row r="14" spans="1:10" ht="14.25">
      <c r="A14" s="43"/>
      <c r="B14" s="44"/>
      <c r="C14" s="45"/>
      <c r="D14" s="44"/>
      <c r="E14" s="46"/>
      <c r="F14" s="41"/>
      <c r="G14" s="49"/>
      <c r="H14" s="87"/>
      <c r="I14" s="37"/>
      <c r="J14" s="37"/>
    </row>
    <row r="15" spans="1:10" ht="5.25" customHeight="1">
      <c r="A15" s="50"/>
      <c r="B15" s="38"/>
      <c r="C15" s="39"/>
      <c r="D15" s="38"/>
      <c r="E15" s="40"/>
      <c r="F15" s="41"/>
      <c r="G15" s="49"/>
      <c r="H15" s="87"/>
      <c r="I15" s="37"/>
      <c r="J15" s="37"/>
    </row>
    <row r="16" spans="1:10" ht="15" customHeight="1">
      <c r="A16" s="30" t="s">
        <v>16</v>
      </c>
      <c r="B16" s="31">
        <f>+B18+B26</f>
        <v>16765.9</v>
      </c>
      <c r="C16" s="31">
        <f>+C18+C26</f>
        <v>23163.100000000006</v>
      </c>
      <c r="D16" s="31">
        <f>+D18+D26</f>
        <v>90990</v>
      </c>
      <c r="E16" s="51">
        <f>+E18+E26</f>
        <v>21.01</v>
      </c>
      <c r="F16" s="68"/>
      <c r="G16" s="34"/>
      <c r="H16" s="88"/>
      <c r="I16" s="36"/>
      <c r="J16" s="37"/>
    </row>
    <row r="17" spans="1:10" ht="6" customHeight="1">
      <c r="A17" s="43"/>
      <c r="B17" s="44"/>
      <c r="C17" s="45"/>
      <c r="D17" s="44"/>
      <c r="E17" s="46"/>
      <c r="F17" s="47"/>
      <c r="G17" s="49"/>
      <c r="H17" s="87"/>
      <c r="I17" s="36"/>
      <c r="J17" s="37"/>
    </row>
    <row r="18" spans="1:10" ht="15" customHeight="1">
      <c r="A18" s="53" t="s">
        <v>17</v>
      </c>
      <c r="B18" s="54">
        <f>SUM(B19:B24)</f>
        <v>6860.9</v>
      </c>
      <c r="C18" s="54">
        <f>SUM(C19:C24)</f>
        <v>4392.4</v>
      </c>
      <c r="D18" s="54">
        <f>SUM(D19:D24)</f>
        <v>20978</v>
      </c>
      <c r="E18" s="58">
        <f>SUM(E19:E24)</f>
        <v>4.84</v>
      </c>
      <c r="F18" s="55"/>
      <c r="G18" s="56"/>
      <c r="H18" s="77"/>
      <c r="I18" s="36"/>
      <c r="J18" s="37"/>
    </row>
    <row r="19" spans="1:10" ht="15" customHeight="1">
      <c r="A19" s="57" t="s">
        <v>18</v>
      </c>
      <c r="B19" s="44">
        <v>5860.9</v>
      </c>
      <c r="C19" s="45">
        <v>753.7</v>
      </c>
      <c r="D19" s="44">
        <v>8283</v>
      </c>
      <c r="E19" s="46">
        <v>1.91</v>
      </c>
      <c r="F19" s="47"/>
      <c r="G19" s="48"/>
      <c r="H19" s="77"/>
      <c r="I19" s="36"/>
      <c r="J19" s="37"/>
    </row>
    <row r="20" spans="1:10" ht="15" customHeight="1">
      <c r="A20" s="57" t="s">
        <v>79</v>
      </c>
      <c r="B20" s="44"/>
      <c r="C20" s="45">
        <v>2231.7</v>
      </c>
      <c r="D20" s="44">
        <v>7173</v>
      </c>
      <c r="E20" s="46">
        <v>1.66</v>
      </c>
      <c r="F20" s="47"/>
      <c r="G20" s="48"/>
      <c r="H20" s="77"/>
      <c r="I20" s="36"/>
      <c r="J20" s="37"/>
    </row>
    <row r="21" spans="1:10" ht="15" customHeight="1">
      <c r="A21" s="57" t="s">
        <v>22</v>
      </c>
      <c r="B21" s="44"/>
      <c r="C21" s="45">
        <v>365.4</v>
      </c>
      <c r="D21" s="44">
        <v>1174</v>
      </c>
      <c r="E21" s="46">
        <v>0.27</v>
      </c>
      <c r="F21" s="47"/>
      <c r="G21" s="48"/>
      <c r="H21" s="77"/>
      <c r="I21" s="36"/>
      <c r="J21" s="37"/>
    </row>
    <row r="22" spans="1:10" ht="15" customHeight="1">
      <c r="A22" s="57" t="s">
        <v>19</v>
      </c>
      <c r="B22" s="44"/>
      <c r="C22" s="45">
        <v>738.7</v>
      </c>
      <c r="D22" s="44">
        <v>2374</v>
      </c>
      <c r="E22" s="46">
        <v>0.55</v>
      </c>
      <c r="F22" s="47"/>
      <c r="G22" s="48"/>
      <c r="H22" s="77"/>
      <c r="I22" s="36"/>
      <c r="J22" s="37"/>
    </row>
    <row r="23" spans="1:10" ht="15" customHeight="1">
      <c r="A23" s="57" t="s">
        <v>75</v>
      </c>
      <c r="B23" s="44">
        <v>1000</v>
      </c>
      <c r="C23" s="45"/>
      <c r="D23" s="44">
        <v>1000</v>
      </c>
      <c r="E23" s="46">
        <v>0.23</v>
      </c>
      <c r="F23" s="47"/>
      <c r="G23" s="48"/>
      <c r="H23" s="83"/>
      <c r="I23" s="36"/>
      <c r="J23" s="37"/>
    </row>
    <row r="24" spans="1:10" ht="15" customHeight="1">
      <c r="A24" s="57" t="s">
        <v>21</v>
      </c>
      <c r="B24" s="44"/>
      <c r="C24" s="45">
        <v>302.9</v>
      </c>
      <c r="D24" s="44">
        <v>974</v>
      </c>
      <c r="E24" s="46">
        <v>0.22</v>
      </c>
      <c r="F24" s="47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9905</v>
      </c>
      <c r="C26" s="54">
        <f>SUM(C27:C51)</f>
        <v>18770.700000000004</v>
      </c>
      <c r="D26" s="54">
        <f>SUM(D27:D51)</f>
        <v>70012</v>
      </c>
      <c r="E26" s="58">
        <v>16.17</v>
      </c>
      <c r="F26" s="55"/>
      <c r="G26" s="56"/>
      <c r="H26" s="59"/>
      <c r="I26" s="36"/>
      <c r="J26" s="37"/>
    </row>
    <row r="27" spans="1:10" ht="15" customHeight="1">
      <c r="A27" s="60" t="s">
        <v>54</v>
      </c>
      <c r="B27" s="44"/>
      <c r="C27" s="45">
        <v>2189</v>
      </c>
      <c r="D27" s="44">
        <v>7035</v>
      </c>
      <c r="E27" s="46">
        <v>1.62</v>
      </c>
      <c r="F27" s="47"/>
      <c r="G27" s="48"/>
      <c r="H27" s="87"/>
      <c r="I27" s="36"/>
      <c r="J27" s="37"/>
    </row>
    <row r="28" spans="1:10" ht="15" customHeight="1">
      <c r="A28" s="60" t="s">
        <v>28</v>
      </c>
      <c r="B28" s="44"/>
      <c r="C28" s="45">
        <v>2052.4</v>
      </c>
      <c r="D28" s="44">
        <v>6596</v>
      </c>
      <c r="E28" s="46">
        <v>1.52</v>
      </c>
      <c r="F28" s="47"/>
      <c r="G28" s="48"/>
      <c r="H28" s="87"/>
      <c r="I28" s="36"/>
      <c r="J28" s="37"/>
    </row>
    <row r="29" spans="1:10" ht="15" customHeight="1">
      <c r="A29" s="60" t="s">
        <v>30</v>
      </c>
      <c r="B29" s="44"/>
      <c r="C29" s="45">
        <v>1438</v>
      </c>
      <c r="D29" s="44">
        <v>4622</v>
      </c>
      <c r="E29" s="46">
        <v>1.07</v>
      </c>
      <c r="F29" s="47"/>
      <c r="G29" s="48"/>
      <c r="H29" s="87"/>
      <c r="I29" s="36"/>
      <c r="J29" s="37"/>
    </row>
    <row r="30" spans="1:10" ht="15" customHeight="1">
      <c r="A30" s="60" t="s">
        <v>29</v>
      </c>
      <c r="B30" s="44"/>
      <c r="C30" s="45">
        <v>1432.1</v>
      </c>
      <c r="D30" s="44">
        <v>4603</v>
      </c>
      <c r="E30" s="46">
        <v>1.06</v>
      </c>
      <c r="F30" s="47"/>
      <c r="G30" s="48"/>
      <c r="H30" s="87"/>
      <c r="I30" s="36"/>
      <c r="J30" s="37"/>
    </row>
    <row r="31" spans="1:10" ht="15" customHeight="1">
      <c r="A31" s="60" t="s">
        <v>38</v>
      </c>
      <c r="B31" s="44"/>
      <c r="C31" s="45">
        <v>1282</v>
      </c>
      <c r="D31" s="44">
        <v>4120</v>
      </c>
      <c r="E31" s="46">
        <v>0.95</v>
      </c>
      <c r="F31" s="47"/>
      <c r="G31" s="48"/>
      <c r="H31" s="87"/>
      <c r="I31" s="36"/>
      <c r="J31" s="37"/>
    </row>
    <row r="32" spans="1:10" ht="15" customHeight="1">
      <c r="A32" s="60" t="s">
        <v>26</v>
      </c>
      <c r="B32" s="44">
        <v>3705</v>
      </c>
      <c r="C32" s="45"/>
      <c r="D32" s="44">
        <v>3705</v>
      </c>
      <c r="E32" s="46">
        <v>0.86</v>
      </c>
      <c r="F32" s="47"/>
      <c r="G32" s="48"/>
      <c r="H32" s="87"/>
      <c r="I32" s="36"/>
      <c r="J32" s="37"/>
    </row>
    <row r="33" spans="1:10" ht="15" customHeight="1">
      <c r="A33" s="60" t="s">
        <v>27</v>
      </c>
      <c r="B33" s="44">
        <v>3000</v>
      </c>
      <c r="C33" s="45">
        <v>100</v>
      </c>
      <c r="D33" s="44">
        <v>3100</v>
      </c>
      <c r="E33" s="46">
        <v>0.72</v>
      </c>
      <c r="F33" s="47"/>
      <c r="G33" s="48"/>
      <c r="H33" s="87"/>
      <c r="I33" s="36"/>
      <c r="J33" s="37"/>
    </row>
    <row r="34" spans="1:10" ht="15" customHeight="1">
      <c r="A34" s="60" t="s">
        <v>31</v>
      </c>
      <c r="B34" s="44"/>
      <c r="C34" s="45">
        <v>1058.1</v>
      </c>
      <c r="D34" s="44">
        <v>3401</v>
      </c>
      <c r="E34" s="46">
        <v>0.79</v>
      </c>
      <c r="F34" s="47"/>
      <c r="G34" s="48"/>
      <c r="H34" s="87"/>
      <c r="I34" s="36"/>
      <c r="J34" s="37"/>
    </row>
    <row r="35" spans="1:10" ht="15" customHeight="1">
      <c r="A35" s="60" t="s">
        <v>32</v>
      </c>
      <c r="B35" s="44"/>
      <c r="C35" s="45">
        <v>1009</v>
      </c>
      <c r="D35" s="44">
        <v>3243</v>
      </c>
      <c r="E35" s="46">
        <v>0.75</v>
      </c>
      <c r="F35" s="47"/>
      <c r="G35" s="48"/>
      <c r="H35" s="87"/>
      <c r="I35" s="36"/>
      <c r="J35" s="37"/>
    </row>
    <row r="36" spans="1:10" ht="15" customHeight="1">
      <c r="A36" s="60" t="s">
        <v>45</v>
      </c>
      <c r="B36" s="44"/>
      <c r="C36" s="45">
        <v>1000</v>
      </c>
      <c r="D36" s="44">
        <v>3214</v>
      </c>
      <c r="E36" s="46">
        <v>0.74</v>
      </c>
      <c r="F36" s="47"/>
      <c r="G36" s="48"/>
      <c r="H36" s="87"/>
      <c r="I36" s="36"/>
      <c r="J36" s="37"/>
    </row>
    <row r="37" spans="1:10" ht="15" customHeight="1">
      <c r="A37" s="60" t="s">
        <v>64</v>
      </c>
      <c r="B37" s="44"/>
      <c r="C37" s="45">
        <v>1000</v>
      </c>
      <c r="D37" s="44">
        <v>3214</v>
      </c>
      <c r="E37" s="46">
        <v>0.74</v>
      </c>
      <c r="F37" s="47"/>
      <c r="G37" s="48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0.69</v>
      </c>
      <c r="F38" s="47"/>
      <c r="G38" s="48"/>
      <c r="H38" s="87"/>
      <c r="I38" s="36"/>
      <c r="J38" s="37"/>
    </row>
    <row r="39" spans="1:10" ht="15" customHeight="1">
      <c r="A39" s="60" t="s">
        <v>44</v>
      </c>
      <c r="B39" s="44"/>
      <c r="C39" s="45">
        <v>823.2</v>
      </c>
      <c r="D39" s="44">
        <v>2646</v>
      </c>
      <c r="E39" s="46">
        <v>0.61</v>
      </c>
      <c r="F39" s="47"/>
      <c r="G39" s="48"/>
      <c r="H39" s="87"/>
      <c r="I39" s="36"/>
      <c r="J39" s="37"/>
    </row>
    <row r="40" spans="1:10" ht="15" customHeight="1">
      <c r="A40" s="60" t="s">
        <v>34</v>
      </c>
      <c r="B40" s="44"/>
      <c r="C40" s="45">
        <v>778.1</v>
      </c>
      <c r="D40" s="44">
        <v>2501</v>
      </c>
      <c r="E40" s="46">
        <v>0.58</v>
      </c>
      <c r="F40" s="47"/>
      <c r="G40" s="48"/>
      <c r="H40" s="87"/>
      <c r="I40" s="36"/>
      <c r="J40" s="37"/>
    </row>
    <row r="41" spans="1:10" ht="15" customHeight="1">
      <c r="A41" s="60" t="s">
        <v>33</v>
      </c>
      <c r="B41" s="44"/>
      <c r="C41" s="45">
        <v>708.3</v>
      </c>
      <c r="D41" s="44">
        <v>2276</v>
      </c>
      <c r="E41" s="46">
        <v>0.53</v>
      </c>
      <c r="F41" s="47"/>
      <c r="G41" s="48"/>
      <c r="H41" s="87"/>
      <c r="I41" s="36"/>
      <c r="J41" s="37"/>
    </row>
    <row r="42" spans="1:10" ht="15" customHeight="1">
      <c r="A42" s="60" t="s">
        <v>35</v>
      </c>
      <c r="B42" s="44"/>
      <c r="C42" s="45">
        <v>633.1</v>
      </c>
      <c r="D42" s="44">
        <v>2035</v>
      </c>
      <c r="E42" s="46">
        <v>0.47</v>
      </c>
      <c r="F42" s="47"/>
      <c r="G42" s="48"/>
      <c r="H42" s="87"/>
      <c r="I42" s="36"/>
      <c r="J42" s="37"/>
    </row>
    <row r="43" spans="1:10" ht="15" customHeight="1">
      <c r="A43" s="60" t="s">
        <v>43</v>
      </c>
      <c r="B43" s="44"/>
      <c r="C43" s="45">
        <v>613.1</v>
      </c>
      <c r="D43" s="44">
        <v>1971</v>
      </c>
      <c r="E43" s="46">
        <v>0.46</v>
      </c>
      <c r="F43" s="47"/>
      <c r="G43" s="48"/>
      <c r="H43" s="87"/>
      <c r="I43" s="36"/>
      <c r="J43" s="37"/>
    </row>
    <row r="44" spans="1:10" ht="15" customHeight="1">
      <c r="A44" s="60" t="s">
        <v>36</v>
      </c>
      <c r="B44" s="44"/>
      <c r="C44" s="45">
        <v>588.9</v>
      </c>
      <c r="D44" s="44">
        <v>1893</v>
      </c>
      <c r="E44" s="46">
        <v>0.44</v>
      </c>
      <c r="F44" s="47"/>
      <c r="G44" s="48"/>
      <c r="H44" s="87"/>
      <c r="I44" s="36"/>
      <c r="J44" s="37"/>
    </row>
    <row r="45" spans="1:10" ht="15" customHeight="1">
      <c r="A45" s="60" t="s">
        <v>37</v>
      </c>
      <c r="B45" s="44"/>
      <c r="C45" s="45">
        <v>412</v>
      </c>
      <c r="D45" s="44">
        <v>1324</v>
      </c>
      <c r="E45" s="46">
        <v>0.31</v>
      </c>
      <c r="F45" s="47"/>
      <c r="G45" s="48"/>
      <c r="H45" s="87"/>
      <c r="I45" s="36"/>
      <c r="J45" s="37"/>
    </row>
    <row r="46" spans="1:10" ht="15" customHeight="1">
      <c r="A46" s="60" t="s">
        <v>39</v>
      </c>
      <c r="B46" s="44"/>
      <c r="C46" s="45">
        <v>418.2</v>
      </c>
      <c r="D46" s="44">
        <v>1344</v>
      </c>
      <c r="E46" s="46">
        <v>0.31</v>
      </c>
      <c r="F46" s="47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388.5</v>
      </c>
      <c r="D47" s="44">
        <v>1249</v>
      </c>
      <c r="E47" s="46">
        <v>0.29</v>
      </c>
      <c r="F47" s="47"/>
      <c r="G47" s="48"/>
      <c r="H47" s="87"/>
      <c r="I47" s="36"/>
      <c r="J47" s="37"/>
    </row>
    <row r="48" spans="1:10" ht="15" customHeight="1">
      <c r="A48" s="60" t="s">
        <v>46</v>
      </c>
      <c r="B48" s="44"/>
      <c r="C48" s="45">
        <v>357</v>
      </c>
      <c r="D48" s="44">
        <v>1147</v>
      </c>
      <c r="E48" s="46">
        <v>0.26</v>
      </c>
      <c r="F48" s="47"/>
      <c r="G48" s="48"/>
      <c r="H48" s="87"/>
      <c r="I48" s="36"/>
      <c r="J48" s="37"/>
    </row>
    <row r="49" spans="1:10" ht="15" customHeight="1">
      <c r="A49" s="60" t="s">
        <v>41</v>
      </c>
      <c r="B49" s="44"/>
      <c r="C49" s="45">
        <v>334</v>
      </c>
      <c r="D49" s="44">
        <v>1073</v>
      </c>
      <c r="E49" s="46">
        <v>0.25</v>
      </c>
      <c r="F49" s="47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155.7</v>
      </c>
      <c r="D50" s="44">
        <v>500</v>
      </c>
      <c r="E50" s="46">
        <v>0.12</v>
      </c>
      <c r="F50" s="47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47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f>1424.4+203</f>
        <v>1627.4</v>
      </c>
      <c r="C53" s="63">
        <v>1972</v>
      </c>
      <c r="D53" s="103">
        <v>7965</v>
      </c>
      <c r="E53" s="32">
        <v>1.84</v>
      </c>
      <c r="F53" s="47"/>
      <c r="G53" s="48"/>
      <c r="H53" s="88"/>
      <c r="I53" s="36"/>
      <c r="J53" s="37"/>
    </row>
    <row r="54" spans="1:10" ht="6" customHeight="1">
      <c r="A54" s="43"/>
      <c r="B54" s="98"/>
      <c r="C54" s="99"/>
      <c r="D54" s="51"/>
      <c r="E54" s="102"/>
      <c r="F54" s="47"/>
      <c r="G54" s="48"/>
      <c r="H54" s="87"/>
      <c r="I54" s="37"/>
      <c r="J54" s="37"/>
    </row>
    <row r="55" spans="1:10" ht="14.25">
      <c r="A55" s="30" t="s">
        <v>66</v>
      </c>
      <c r="B55" s="62"/>
      <c r="C55" s="63">
        <f>12310.5+2700</f>
        <v>15010.5</v>
      </c>
      <c r="D55" s="103">
        <v>48244</v>
      </c>
      <c r="E55" s="32">
        <v>11.14</v>
      </c>
      <c r="F55" s="47"/>
      <c r="G55" s="48"/>
      <c r="H55" s="88"/>
      <c r="I55" s="36"/>
      <c r="J55" s="37"/>
    </row>
    <row r="56" spans="1:10" ht="6" customHeight="1">
      <c r="A56" s="43"/>
      <c r="B56" s="98"/>
      <c r="C56" s="96"/>
      <c r="D56" s="95"/>
      <c r="E56" s="97"/>
      <c r="F56" s="47"/>
      <c r="G56" s="48"/>
      <c r="H56" s="87"/>
      <c r="I56" s="37"/>
      <c r="J56" s="37"/>
    </row>
    <row r="57" spans="1:10" ht="6" customHeight="1">
      <c r="A57" s="43"/>
      <c r="B57" s="64"/>
      <c r="C57" s="101"/>
      <c r="D57" s="100"/>
      <c r="E57" s="66"/>
      <c r="F57" s="47"/>
      <c r="G57" s="48"/>
      <c r="H57" s="87"/>
      <c r="I57" s="37"/>
      <c r="J57" s="37"/>
    </row>
    <row r="58" spans="1:10" ht="13.5" customHeight="1">
      <c r="A58" s="67" t="s">
        <v>5</v>
      </c>
      <c r="B58" s="68">
        <f>+B55+B53+B16+B10</f>
        <v>131345.1</v>
      </c>
      <c r="C58" s="68">
        <f>+C55+C53+C16+C10</f>
        <v>93930.5</v>
      </c>
      <c r="D58" s="68">
        <f>+D55+D53+D16+D10</f>
        <v>433015</v>
      </c>
      <c r="E58" s="33">
        <f>+E55+E53+E16+E10</f>
        <v>100</v>
      </c>
      <c r="F58" s="68"/>
      <c r="G58" s="34"/>
      <c r="H58" s="77"/>
      <c r="I58" s="36"/>
      <c r="J58" s="37"/>
    </row>
    <row r="59" spans="1:9" ht="3" customHeight="1">
      <c r="A59" s="69"/>
      <c r="B59" s="70"/>
      <c r="C59" s="71"/>
      <c r="D59" s="69"/>
      <c r="E59" s="72"/>
      <c r="F59" s="85"/>
      <c r="G59" s="74"/>
      <c r="H59" s="87"/>
      <c r="I59" s="37"/>
    </row>
    <row r="60" spans="1:8" ht="13.5" customHeight="1">
      <c r="A60" s="75" t="s">
        <v>81</v>
      </c>
      <c r="B60" s="42"/>
      <c r="C60" s="42"/>
      <c r="D60" s="42"/>
      <c r="E60" s="76"/>
      <c r="F60" s="77"/>
      <c r="G60" s="78"/>
      <c r="H60" s="77"/>
    </row>
    <row r="61" spans="1:8" ht="13.5" customHeight="1">
      <c r="A61" s="104" t="s">
        <v>92</v>
      </c>
      <c r="B61" s="42"/>
      <c r="C61" s="42"/>
      <c r="D61" s="76"/>
      <c r="E61" s="76"/>
      <c r="F61" s="78"/>
      <c r="G61" s="78"/>
      <c r="H61" s="77"/>
    </row>
    <row r="62" spans="1:8" ht="13.5" customHeight="1">
      <c r="A62" s="105" t="s">
        <v>68</v>
      </c>
      <c r="B62" s="36"/>
      <c r="C62" s="36"/>
      <c r="D62" s="80"/>
      <c r="E62" s="76"/>
      <c r="F62" s="78"/>
      <c r="G62" s="78"/>
      <c r="H62" s="77"/>
    </row>
    <row r="63" spans="1:8" ht="13.5" customHeight="1">
      <c r="A63" s="79" t="s">
        <v>98</v>
      </c>
      <c r="B63" s="36"/>
      <c r="C63" s="36"/>
      <c r="D63" s="76"/>
      <c r="E63" s="37"/>
      <c r="F63" s="74"/>
      <c r="G63" s="74"/>
      <c r="H63" s="77"/>
    </row>
    <row r="64" spans="1:8" ht="12.75">
      <c r="A64" s="79" t="s">
        <v>82</v>
      </c>
      <c r="B64" s="36"/>
      <c r="C64" s="36"/>
      <c r="D64" s="76"/>
      <c r="F64" s="73"/>
      <c r="G64" s="74"/>
      <c r="H64" s="77"/>
    </row>
    <row r="65" spans="1:8" ht="12.75">
      <c r="A65" s="79" t="s">
        <v>89</v>
      </c>
      <c r="B65" s="36"/>
      <c r="C65" s="36"/>
      <c r="D65" s="76"/>
      <c r="F65" s="73"/>
      <c r="G65" s="74"/>
      <c r="H65" s="77"/>
    </row>
    <row r="66" spans="1:8" ht="12.75">
      <c r="A66" s="81"/>
      <c r="B66" s="36"/>
      <c r="C66" s="36"/>
      <c r="D66" s="76"/>
      <c r="F66" s="73"/>
      <c r="G66" s="74"/>
      <c r="H66" s="77"/>
    </row>
    <row r="67" spans="1:8" ht="12.75">
      <c r="A67" s="73"/>
      <c r="B67" s="36"/>
      <c r="C67" s="36"/>
      <c r="D67" s="36"/>
      <c r="F67" s="73"/>
      <c r="G67" s="74"/>
      <c r="H67" s="77"/>
    </row>
    <row r="68" spans="1:8" ht="12.75">
      <c r="A68" s="73"/>
      <c r="B68" s="36"/>
      <c r="C68" s="36"/>
      <c r="E68" s="82"/>
      <c r="F68" s="89"/>
      <c r="G68" s="74"/>
      <c r="H68" s="77"/>
    </row>
    <row r="69" spans="1:8" ht="12.75">
      <c r="A69" s="73"/>
      <c r="B69" s="36"/>
      <c r="C69" s="36"/>
      <c r="F69" s="73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83"/>
      <c r="C71" s="83"/>
      <c r="F71" s="73"/>
      <c r="G71" s="74"/>
      <c r="H71" s="8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77"/>
      <c r="F74" s="73"/>
      <c r="G74" s="74"/>
      <c r="H74" s="87"/>
    </row>
    <row r="75" spans="1:8" ht="12.75">
      <c r="A75" s="73"/>
      <c r="B75" s="8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2"/>
  <sheetViews>
    <sheetView zoomScale="75" zoomScaleNormal="75" workbookViewId="0" topLeftCell="A39">
      <selection activeCell="G56" sqref="G56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8" ht="15">
      <c r="A1" s="116" t="s">
        <v>0</v>
      </c>
      <c r="B1" s="116"/>
      <c r="C1" s="116"/>
      <c r="D1" s="116"/>
      <c r="E1" s="116"/>
      <c r="F1" s="91"/>
      <c r="G1" s="92"/>
      <c r="H1" s="73"/>
    </row>
    <row r="2" spans="1:8" ht="15">
      <c r="A2" s="116" t="s">
        <v>1</v>
      </c>
      <c r="B2" s="116"/>
      <c r="C2" s="116"/>
      <c r="D2" s="116"/>
      <c r="E2" s="116"/>
      <c r="F2" s="91"/>
      <c r="G2" s="92"/>
      <c r="H2" s="73"/>
    </row>
    <row r="3" spans="1:8" ht="14.25">
      <c r="A3" s="117" t="s">
        <v>83</v>
      </c>
      <c r="B3" s="117"/>
      <c r="C3" s="117"/>
      <c r="D3" s="117"/>
      <c r="E3" s="117"/>
      <c r="F3" s="12"/>
      <c r="G3" s="13"/>
      <c r="H3" s="73"/>
    </row>
    <row r="4" spans="1:8" ht="12.75">
      <c r="A4" s="118" t="s">
        <v>2</v>
      </c>
      <c r="B4" s="118"/>
      <c r="C4" s="118"/>
      <c r="D4" s="118"/>
      <c r="E4" s="118"/>
      <c r="F4" s="93"/>
      <c r="G4" s="94"/>
      <c r="H4" s="73"/>
    </row>
    <row r="5" spans="1:8" ht="12.75">
      <c r="A5" s="111"/>
      <c r="B5" s="111"/>
      <c r="C5" s="111"/>
      <c r="D5" s="111"/>
      <c r="E5" s="111"/>
      <c r="F5" s="8"/>
      <c r="G5" s="9"/>
      <c r="H5" s="73"/>
    </row>
    <row r="6" spans="1:8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  <c r="H6" s="73"/>
    </row>
    <row r="7" spans="1:8" ht="15" customHeight="1">
      <c r="A7" s="14" t="s">
        <v>6</v>
      </c>
      <c r="B7" s="15"/>
      <c r="C7" s="16"/>
      <c r="D7" s="114" t="s">
        <v>7</v>
      </c>
      <c r="E7" s="17"/>
      <c r="F7" s="18"/>
      <c r="G7" s="19"/>
      <c r="H7" s="73"/>
    </row>
    <row r="8" spans="1:8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  <c r="H8" s="73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</f>
        <v>113133.9</v>
      </c>
      <c r="C10" s="31">
        <f>+C11+C13+C12</f>
        <v>53798.1</v>
      </c>
      <c r="D10" s="31">
        <f>+D11+D13+D12</f>
        <v>286418</v>
      </c>
      <c r="E10" s="51">
        <f>+E11+E12+E13</f>
        <v>65.956</v>
      </c>
      <c r="F10" s="68"/>
      <c r="G10" s="34"/>
      <c r="H10" s="34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90"/>
      <c r="H11" s="74"/>
      <c r="I11" s="36"/>
      <c r="J11" s="37"/>
    </row>
    <row r="12" spans="1:10" ht="15" customHeight="1">
      <c r="A12" s="43" t="s">
        <v>12</v>
      </c>
      <c r="B12" s="44">
        <v>2.9</v>
      </c>
      <c r="C12" s="45">
        <v>17.1</v>
      </c>
      <c r="D12" s="44">
        <v>58</v>
      </c>
      <c r="E12" s="46">
        <v>0.013</v>
      </c>
      <c r="F12" s="61"/>
      <c r="G12" s="90"/>
      <c r="H12" s="74"/>
      <c r="I12" s="36"/>
      <c r="J12" s="37"/>
    </row>
    <row r="13" spans="1:10" ht="15" customHeight="1">
      <c r="A13" s="43" t="s">
        <v>14</v>
      </c>
      <c r="B13" s="44">
        <v>113130</v>
      </c>
      <c r="C13" s="45">
        <v>53781</v>
      </c>
      <c r="D13" s="44">
        <v>286359</v>
      </c>
      <c r="E13" s="46">
        <v>65.943</v>
      </c>
      <c r="F13" s="61"/>
      <c r="G13" s="90"/>
      <c r="H13" s="74"/>
      <c r="I13" s="36"/>
      <c r="J13" s="37"/>
    </row>
    <row r="14" spans="1:10" ht="14.25">
      <c r="A14" s="43"/>
      <c r="B14" s="44"/>
      <c r="C14" s="45"/>
      <c r="D14" s="44"/>
      <c r="E14" s="46"/>
      <c r="F14" s="41"/>
      <c r="G14" s="49"/>
      <c r="H14" s="87"/>
      <c r="I14" s="37"/>
      <c r="J14" s="37"/>
    </row>
    <row r="15" spans="1:10" ht="5.25" customHeight="1">
      <c r="A15" s="50"/>
      <c r="B15" s="38"/>
      <c r="C15" s="39"/>
      <c r="D15" s="38"/>
      <c r="E15" s="40"/>
      <c r="F15" s="41"/>
      <c r="G15" s="49"/>
      <c r="H15" s="87"/>
      <c r="I15" s="37"/>
      <c r="J15" s="37"/>
    </row>
    <row r="16" spans="1:10" ht="15" customHeight="1">
      <c r="A16" s="30" t="s">
        <v>16</v>
      </c>
      <c r="B16" s="31">
        <f>+B18+B27</f>
        <v>18190.9</v>
      </c>
      <c r="C16" s="31">
        <f>+C18+C27</f>
        <v>23300.100000000002</v>
      </c>
      <c r="D16" s="31">
        <f>+D18+D27</f>
        <v>93239</v>
      </c>
      <c r="E16" s="51">
        <f>+E18+E27</f>
        <v>21.47</v>
      </c>
      <c r="F16" s="68"/>
      <c r="G16" s="34"/>
      <c r="H16" s="34"/>
      <c r="I16" s="36"/>
      <c r="J16" s="37"/>
    </row>
    <row r="17" spans="1:10" ht="6" customHeight="1">
      <c r="A17" s="43"/>
      <c r="B17" s="44"/>
      <c r="C17" s="45"/>
      <c r="D17" s="44"/>
      <c r="E17" s="46"/>
      <c r="F17" s="47"/>
      <c r="G17" s="49"/>
      <c r="H17" s="49"/>
      <c r="I17" s="36"/>
      <c r="J17" s="37"/>
    </row>
    <row r="18" spans="1:10" ht="15" customHeight="1">
      <c r="A18" s="53" t="s">
        <v>17</v>
      </c>
      <c r="B18" s="54">
        <f>SUM(B19:B25)</f>
        <v>6860.9</v>
      </c>
      <c r="C18" s="54">
        <f>SUM(C19:C25)</f>
        <v>4621.5</v>
      </c>
      <c r="D18" s="54">
        <f>SUM(D19:D25)</f>
        <v>21746</v>
      </c>
      <c r="E18" s="58">
        <f>SUM(E19:E25)</f>
        <v>5.02</v>
      </c>
      <c r="F18" s="84"/>
      <c r="G18" s="56"/>
      <c r="H18" s="56"/>
      <c r="I18" s="36"/>
      <c r="J18" s="37"/>
    </row>
    <row r="19" spans="1:10" ht="15" customHeight="1">
      <c r="A19" s="57" t="s">
        <v>18</v>
      </c>
      <c r="B19" s="44">
        <v>5860.9</v>
      </c>
      <c r="C19" s="45">
        <v>753.7</v>
      </c>
      <c r="D19" s="44">
        <v>8289</v>
      </c>
      <c r="E19" s="46">
        <v>1.91</v>
      </c>
      <c r="F19" s="61"/>
      <c r="G19" s="48"/>
      <c r="H19" s="74"/>
      <c r="I19" s="36"/>
      <c r="J19" s="37"/>
    </row>
    <row r="20" spans="1:10" ht="15" customHeight="1">
      <c r="A20" s="57" t="s">
        <v>79</v>
      </c>
      <c r="B20" s="44"/>
      <c r="C20" s="45">
        <v>2231.7</v>
      </c>
      <c r="D20" s="44">
        <v>7188</v>
      </c>
      <c r="E20" s="46">
        <v>1.66</v>
      </c>
      <c r="F20" s="61"/>
      <c r="G20" s="48"/>
      <c r="H20" s="74"/>
      <c r="I20" s="36"/>
      <c r="J20" s="37"/>
    </row>
    <row r="21" spans="1:10" ht="15" customHeight="1">
      <c r="A21" s="57" t="s">
        <v>19</v>
      </c>
      <c r="B21" s="44"/>
      <c r="C21" s="45">
        <v>738.7</v>
      </c>
      <c r="D21" s="44">
        <v>2379</v>
      </c>
      <c r="E21" s="46">
        <v>0.55</v>
      </c>
      <c r="F21" s="61"/>
      <c r="G21" s="48"/>
      <c r="H21" s="74"/>
      <c r="I21" s="36"/>
      <c r="J21" s="37"/>
    </row>
    <row r="22" spans="1:10" ht="15" customHeight="1">
      <c r="A22" s="57" t="s">
        <v>75</v>
      </c>
      <c r="B22" s="44">
        <v>1000</v>
      </c>
      <c r="C22" s="45"/>
      <c r="D22" s="44">
        <v>1000</v>
      </c>
      <c r="E22" s="46">
        <v>0.23</v>
      </c>
      <c r="F22" s="61"/>
      <c r="G22" s="48"/>
      <c r="H22" s="74"/>
      <c r="I22" s="36"/>
      <c r="J22" s="37"/>
    </row>
    <row r="23" spans="1:10" ht="15" customHeight="1">
      <c r="A23" s="57" t="s">
        <v>21</v>
      </c>
      <c r="B23" s="44"/>
      <c r="C23" s="45">
        <v>468</v>
      </c>
      <c r="D23" s="44">
        <v>1507</v>
      </c>
      <c r="E23" s="46">
        <v>0.35</v>
      </c>
      <c r="F23" s="61"/>
      <c r="G23" s="48"/>
      <c r="H23" s="74"/>
      <c r="I23" s="36"/>
      <c r="J23" s="37"/>
    </row>
    <row r="24" spans="1:10" ht="15" customHeight="1">
      <c r="A24" s="57" t="s">
        <v>84</v>
      </c>
      <c r="B24" s="44"/>
      <c r="C24" s="45">
        <v>239.8</v>
      </c>
      <c r="D24" s="44">
        <v>772</v>
      </c>
      <c r="E24" s="46">
        <v>0.18</v>
      </c>
      <c r="F24" s="61"/>
      <c r="G24" s="48"/>
      <c r="H24" s="74"/>
      <c r="I24" s="36"/>
      <c r="J24" s="37"/>
    </row>
    <row r="25" spans="1:10" ht="15" customHeight="1">
      <c r="A25" s="57" t="s">
        <v>22</v>
      </c>
      <c r="B25" s="44"/>
      <c r="C25" s="45">
        <v>189.6</v>
      </c>
      <c r="D25" s="44">
        <v>611</v>
      </c>
      <c r="E25" s="46">
        <v>0.14</v>
      </c>
      <c r="F25" s="61"/>
      <c r="G25" s="48"/>
      <c r="H25" s="74"/>
      <c r="I25" s="36"/>
      <c r="J25" s="37"/>
    </row>
    <row r="26" spans="1:10" ht="15" customHeight="1">
      <c r="A26" s="57"/>
      <c r="B26" s="44"/>
      <c r="C26" s="45"/>
      <c r="D26" s="44"/>
      <c r="E26" s="46"/>
      <c r="F26" s="47"/>
      <c r="G26" s="49"/>
      <c r="H26" s="87"/>
      <c r="I26" s="37"/>
      <c r="J26" s="37"/>
    </row>
    <row r="27" spans="1:10" ht="15" customHeight="1">
      <c r="A27" s="53" t="s">
        <v>25</v>
      </c>
      <c r="B27" s="54">
        <f>SUM(B28:B52)</f>
        <v>11330</v>
      </c>
      <c r="C27" s="54">
        <f>SUM(C28:C52)</f>
        <v>18678.600000000002</v>
      </c>
      <c r="D27" s="54">
        <f>SUM(D28:D52)</f>
        <v>71493</v>
      </c>
      <c r="E27" s="58">
        <f>SUM(E28:E52)</f>
        <v>16.45</v>
      </c>
      <c r="F27" s="84"/>
      <c r="G27" s="56"/>
      <c r="H27" s="56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7051</v>
      </c>
      <c r="E28" s="46">
        <v>1.62</v>
      </c>
      <c r="F28" s="61"/>
      <c r="G28" s="48"/>
      <c r="H28" s="74"/>
      <c r="I28" s="36"/>
      <c r="J28" s="37"/>
    </row>
    <row r="29" spans="1:10" ht="15" customHeight="1">
      <c r="A29" s="60" t="s">
        <v>28</v>
      </c>
      <c r="B29" s="44"/>
      <c r="C29" s="45">
        <v>2049.1</v>
      </c>
      <c r="D29" s="44">
        <v>6600</v>
      </c>
      <c r="E29" s="46">
        <v>1.52</v>
      </c>
      <c r="F29" s="61"/>
      <c r="G29" s="48"/>
      <c r="H29" s="74"/>
      <c r="I29" s="36"/>
      <c r="J29" s="37"/>
    </row>
    <row r="30" spans="1:10" ht="15" customHeight="1">
      <c r="A30" s="60" t="s">
        <v>27</v>
      </c>
      <c r="B30" s="44">
        <v>4425</v>
      </c>
      <c r="C30" s="45">
        <v>100</v>
      </c>
      <c r="D30" s="44">
        <v>4747</v>
      </c>
      <c r="E30" s="46">
        <v>1.09</v>
      </c>
      <c r="F30" s="61"/>
      <c r="G30" s="48"/>
      <c r="H30" s="74"/>
      <c r="I30" s="36"/>
      <c r="J30" s="37"/>
    </row>
    <row r="31" spans="1:10" ht="15" customHeight="1">
      <c r="A31" s="60" t="s">
        <v>30</v>
      </c>
      <c r="B31" s="44"/>
      <c r="C31" s="45">
        <v>1438</v>
      </c>
      <c r="D31" s="44">
        <v>4632</v>
      </c>
      <c r="E31" s="46">
        <v>1.07</v>
      </c>
      <c r="F31" s="61"/>
      <c r="G31" s="48"/>
      <c r="H31" s="74"/>
      <c r="I31" s="36"/>
      <c r="J31" s="37"/>
    </row>
    <row r="32" spans="1:10" ht="15" customHeight="1">
      <c r="A32" s="60" t="s">
        <v>29</v>
      </c>
      <c r="B32" s="44"/>
      <c r="C32" s="45">
        <v>1432.1</v>
      </c>
      <c r="D32" s="44">
        <v>4613</v>
      </c>
      <c r="E32" s="46">
        <v>1.06</v>
      </c>
      <c r="F32" s="61"/>
      <c r="G32" s="48"/>
      <c r="H32" s="74"/>
      <c r="I32" s="36"/>
      <c r="J32" s="37"/>
    </row>
    <row r="33" spans="1:10" ht="15" customHeight="1">
      <c r="A33" s="60" t="s">
        <v>38</v>
      </c>
      <c r="B33" s="44"/>
      <c r="C33" s="45">
        <v>1282</v>
      </c>
      <c r="D33" s="44">
        <v>4129</v>
      </c>
      <c r="E33" s="46">
        <v>0.95</v>
      </c>
      <c r="F33" s="61"/>
      <c r="G33" s="48"/>
      <c r="H33" s="74"/>
      <c r="I33" s="36"/>
      <c r="J33" s="37"/>
    </row>
    <row r="34" spans="1:10" ht="15" customHeight="1">
      <c r="A34" s="60" t="s">
        <v>26</v>
      </c>
      <c r="B34" s="44">
        <v>3705</v>
      </c>
      <c r="C34" s="45"/>
      <c r="D34" s="44">
        <v>3705</v>
      </c>
      <c r="E34" s="46">
        <v>0.85</v>
      </c>
      <c r="F34" s="61"/>
      <c r="G34" s="48"/>
      <c r="H34" s="74"/>
      <c r="I34" s="36"/>
      <c r="J34" s="37"/>
    </row>
    <row r="35" spans="1:10" ht="15" customHeight="1">
      <c r="A35" s="60" t="s">
        <v>31</v>
      </c>
      <c r="B35" s="44"/>
      <c r="C35" s="45">
        <v>1056.9</v>
      </c>
      <c r="D35" s="44">
        <v>3404</v>
      </c>
      <c r="E35" s="46">
        <v>0.78</v>
      </c>
      <c r="F35" s="61"/>
      <c r="G35" s="48"/>
      <c r="H35" s="74"/>
      <c r="I35" s="36"/>
      <c r="J35" s="37"/>
    </row>
    <row r="36" spans="1:10" ht="15" customHeight="1">
      <c r="A36" s="60" t="s">
        <v>32</v>
      </c>
      <c r="B36" s="44"/>
      <c r="C36" s="45">
        <v>1008.1</v>
      </c>
      <c r="D36" s="44">
        <v>3247</v>
      </c>
      <c r="E36" s="46">
        <v>0.75</v>
      </c>
      <c r="F36" s="61"/>
      <c r="G36" s="48"/>
      <c r="H36" s="74"/>
      <c r="I36" s="36"/>
      <c r="J36" s="37"/>
    </row>
    <row r="37" spans="1:10" ht="15" customHeight="1">
      <c r="A37" s="60" t="s">
        <v>45</v>
      </c>
      <c r="B37" s="44"/>
      <c r="C37" s="45">
        <v>1000</v>
      </c>
      <c r="D37" s="44">
        <v>3221</v>
      </c>
      <c r="E37" s="46">
        <v>0.74</v>
      </c>
      <c r="F37" s="61"/>
      <c r="G37" s="48"/>
      <c r="H37" s="74"/>
      <c r="I37" s="36"/>
      <c r="J37" s="37"/>
    </row>
    <row r="38" spans="1:10" ht="15" customHeight="1">
      <c r="A38" s="60" t="s">
        <v>64</v>
      </c>
      <c r="B38" s="44"/>
      <c r="C38" s="45">
        <v>1000</v>
      </c>
      <c r="D38" s="44">
        <v>3221</v>
      </c>
      <c r="E38" s="46">
        <v>0.74</v>
      </c>
      <c r="F38" s="61"/>
      <c r="G38" s="48"/>
      <c r="H38" s="74"/>
      <c r="I38" s="36"/>
      <c r="J38" s="37"/>
    </row>
    <row r="39" spans="1:10" ht="15" customHeight="1">
      <c r="A39" s="60" t="s">
        <v>47</v>
      </c>
      <c r="B39" s="44">
        <v>3000</v>
      </c>
      <c r="C39" s="45"/>
      <c r="D39" s="44">
        <v>3000</v>
      </c>
      <c r="E39" s="46">
        <v>0.69</v>
      </c>
      <c r="F39" s="61"/>
      <c r="G39" s="48"/>
      <c r="H39" s="74"/>
      <c r="I39" s="36"/>
      <c r="J39" s="37"/>
    </row>
    <row r="40" spans="1:10" ht="15" customHeight="1">
      <c r="A40" s="60" t="s">
        <v>44</v>
      </c>
      <c r="B40" s="44"/>
      <c r="C40" s="45">
        <v>823.2</v>
      </c>
      <c r="D40" s="44">
        <v>2652</v>
      </c>
      <c r="E40" s="46">
        <v>0.61</v>
      </c>
      <c r="F40" s="61"/>
      <c r="G40" s="48"/>
      <c r="H40" s="74"/>
      <c r="I40" s="36"/>
      <c r="J40" s="37"/>
    </row>
    <row r="41" spans="1:10" ht="15" customHeight="1">
      <c r="A41" s="60" t="s">
        <v>34</v>
      </c>
      <c r="B41" s="44"/>
      <c r="C41" s="45">
        <v>778.1</v>
      </c>
      <c r="D41" s="44">
        <v>2506</v>
      </c>
      <c r="E41" s="46">
        <v>0.58</v>
      </c>
      <c r="F41" s="61"/>
      <c r="G41" s="48"/>
      <c r="H41" s="74"/>
      <c r="I41" s="36"/>
      <c r="J41" s="37"/>
    </row>
    <row r="42" spans="1:10" ht="15" customHeight="1">
      <c r="A42" s="60" t="s">
        <v>33</v>
      </c>
      <c r="B42" s="44"/>
      <c r="C42" s="45">
        <v>687.5</v>
      </c>
      <c r="D42" s="44">
        <v>2214</v>
      </c>
      <c r="E42" s="46">
        <v>0.51</v>
      </c>
      <c r="F42" s="61"/>
      <c r="G42" s="48"/>
      <c r="H42" s="74"/>
      <c r="I42" s="36"/>
      <c r="J42" s="37"/>
    </row>
    <row r="43" spans="1:10" ht="15" customHeight="1">
      <c r="A43" s="60" t="s">
        <v>43</v>
      </c>
      <c r="B43" s="44"/>
      <c r="C43" s="45">
        <v>613.1</v>
      </c>
      <c r="D43" s="44">
        <v>1975</v>
      </c>
      <c r="E43" s="46">
        <v>0.45</v>
      </c>
      <c r="F43" s="61"/>
      <c r="G43" s="48"/>
      <c r="H43" s="74"/>
      <c r="I43" s="36"/>
      <c r="J43" s="37"/>
    </row>
    <row r="44" spans="1:10" ht="15" customHeight="1">
      <c r="A44" s="60" t="s">
        <v>35</v>
      </c>
      <c r="B44" s="44"/>
      <c r="C44" s="45">
        <v>597.4</v>
      </c>
      <c r="D44" s="44">
        <v>1924</v>
      </c>
      <c r="E44" s="46">
        <v>0.44</v>
      </c>
      <c r="F44" s="61"/>
      <c r="G44" s="48"/>
      <c r="H44" s="74"/>
      <c r="I44" s="36"/>
      <c r="J44" s="37"/>
    </row>
    <row r="45" spans="1:10" ht="15" customHeight="1">
      <c r="A45" s="60" t="s">
        <v>36</v>
      </c>
      <c r="B45" s="44"/>
      <c r="C45" s="45">
        <v>560.5</v>
      </c>
      <c r="D45" s="44">
        <v>1805</v>
      </c>
      <c r="E45" s="46">
        <v>0.42</v>
      </c>
      <c r="F45" s="61"/>
      <c r="G45" s="48"/>
      <c r="H45" s="74"/>
      <c r="I45" s="36"/>
      <c r="J45" s="37"/>
    </row>
    <row r="46" spans="1:10" ht="15" customHeight="1">
      <c r="A46" s="60" t="s">
        <v>37</v>
      </c>
      <c r="B46" s="44"/>
      <c r="C46" s="45">
        <v>411.9</v>
      </c>
      <c r="D46" s="44">
        <v>1327</v>
      </c>
      <c r="E46" s="46">
        <v>0.31</v>
      </c>
      <c r="F46" s="61"/>
      <c r="G46" s="48"/>
      <c r="H46" s="74"/>
      <c r="I46" s="36"/>
      <c r="J46" s="37"/>
    </row>
    <row r="47" spans="1:10" ht="15" customHeight="1">
      <c r="A47" s="60" t="s">
        <v>39</v>
      </c>
      <c r="B47" s="44"/>
      <c r="C47" s="45">
        <v>418.2</v>
      </c>
      <c r="D47" s="44">
        <v>1347</v>
      </c>
      <c r="E47" s="46">
        <v>0.31</v>
      </c>
      <c r="F47" s="61"/>
      <c r="G47" s="48"/>
      <c r="H47" s="74"/>
      <c r="I47" s="36"/>
      <c r="J47" s="37"/>
    </row>
    <row r="48" spans="1:10" ht="15" customHeight="1">
      <c r="A48" s="60" t="s">
        <v>40</v>
      </c>
      <c r="B48" s="44"/>
      <c r="C48" s="45">
        <v>388.5</v>
      </c>
      <c r="D48" s="44">
        <v>1251</v>
      </c>
      <c r="E48" s="46">
        <v>0.29</v>
      </c>
      <c r="F48" s="61"/>
      <c r="G48" s="48"/>
      <c r="H48" s="74"/>
      <c r="I48" s="36"/>
      <c r="J48" s="37"/>
    </row>
    <row r="49" spans="1:10" ht="15" customHeight="1">
      <c r="A49" s="60" t="s">
        <v>46</v>
      </c>
      <c r="B49" s="44"/>
      <c r="C49" s="45">
        <v>357</v>
      </c>
      <c r="D49" s="44">
        <v>1150</v>
      </c>
      <c r="E49" s="46">
        <v>0.26</v>
      </c>
      <c r="F49" s="61"/>
      <c r="G49" s="48"/>
      <c r="H49" s="74"/>
      <c r="I49" s="36"/>
      <c r="J49" s="37"/>
    </row>
    <row r="50" spans="1:10" ht="15" customHeight="1">
      <c r="A50" s="60" t="s">
        <v>41</v>
      </c>
      <c r="B50" s="44"/>
      <c r="C50" s="45">
        <v>334</v>
      </c>
      <c r="D50" s="44">
        <v>1076</v>
      </c>
      <c r="E50" s="46">
        <v>0.25</v>
      </c>
      <c r="F50" s="61"/>
      <c r="G50" s="48"/>
      <c r="H50" s="74"/>
      <c r="I50" s="36"/>
      <c r="J50" s="37"/>
    </row>
    <row r="51" spans="1:10" ht="15" customHeight="1">
      <c r="A51" s="60" t="s">
        <v>42</v>
      </c>
      <c r="B51" s="44"/>
      <c r="C51" s="45">
        <v>154</v>
      </c>
      <c r="D51" s="44">
        <v>496</v>
      </c>
      <c r="E51" s="46">
        <v>0.11</v>
      </c>
      <c r="F51" s="61"/>
      <c r="G51" s="48"/>
      <c r="H51" s="74"/>
      <c r="I51" s="36"/>
      <c r="J51" s="37"/>
    </row>
    <row r="52" spans="1:10" ht="15" customHeight="1">
      <c r="A52" s="60" t="s">
        <v>48</v>
      </c>
      <c r="B52" s="44">
        <v>200</v>
      </c>
      <c r="C52" s="45"/>
      <c r="D52" s="44">
        <v>200</v>
      </c>
      <c r="E52" s="46">
        <v>0.05</v>
      </c>
      <c r="F52" s="61"/>
      <c r="G52" s="48"/>
      <c r="H52" s="74"/>
      <c r="I52" s="36"/>
      <c r="J52" s="37"/>
    </row>
    <row r="53" spans="1:10" ht="6" customHeight="1">
      <c r="A53" s="43"/>
      <c r="B53" s="44"/>
      <c r="C53" s="45"/>
      <c r="D53" s="44"/>
      <c r="E53" s="46"/>
      <c r="F53" s="47"/>
      <c r="G53" s="48"/>
      <c r="H53" s="87"/>
      <c r="I53" s="35"/>
      <c r="J53" s="37"/>
    </row>
    <row r="54" spans="1:10" ht="14.25">
      <c r="A54" s="30" t="s">
        <v>49</v>
      </c>
      <c r="B54" s="62">
        <v>204</v>
      </c>
      <c r="C54" s="63">
        <v>1803.7</v>
      </c>
      <c r="D54" s="103">
        <v>6014</v>
      </c>
      <c r="E54" s="32">
        <v>1.38</v>
      </c>
      <c r="F54" s="61"/>
      <c r="G54" s="48"/>
      <c r="H54" s="74"/>
      <c r="I54" s="36"/>
      <c r="J54" s="37"/>
    </row>
    <row r="55" spans="1:10" ht="6" customHeight="1">
      <c r="A55" s="43"/>
      <c r="B55" s="98"/>
      <c r="C55" s="99"/>
      <c r="D55" s="51"/>
      <c r="E55" s="102"/>
      <c r="F55" s="47"/>
      <c r="G55" s="48"/>
      <c r="H55" s="87"/>
      <c r="I55" s="37"/>
      <c r="J55" s="37"/>
    </row>
    <row r="56" spans="1:10" ht="14.25">
      <c r="A56" s="30" t="s">
        <v>66</v>
      </c>
      <c r="B56" s="62"/>
      <c r="C56" s="63">
        <f>12383.4+2700</f>
        <v>15083.4</v>
      </c>
      <c r="D56" s="103">
        <v>48584</v>
      </c>
      <c r="E56" s="32">
        <v>11.19</v>
      </c>
      <c r="F56" s="61"/>
      <c r="G56" s="48"/>
      <c r="H56" s="74"/>
      <c r="I56" s="36"/>
      <c r="J56" s="37"/>
    </row>
    <row r="57" spans="1:10" ht="6" customHeight="1">
      <c r="A57" s="43"/>
      <c r="B57" s="98"/>
      <c r="C57" s="96"/>
      <c r="D57" s="95"/>
      <c r="E57" s="97"/>
      <c r="F57" s="47"/>
      <c r="G57" s="48"/>
      <c r="H57" s="87"/>
      <c r="I57" s="37"/>
      <c r="J57" s="37"/>
    </row>
    <row r="58" spans="1:10" ht="6" customHeight="1">
      <c r="A58" s="43"/>
      <c r="B58" s="64"/>
      <c r="C58" s="101"/>
      <c r="D58" s="100"/>
      <c r="E58" s="66"/>
      <c r="F58" s="47"/>
      <c r="G58" s="48"/>
      <c r="H58" s="87"/>
      <c r="I58" s="37"/>
      <c r="J58" s="37"/>
    </row>
    <row r="59" spans="1:10" ht="13.5" customHeight="1">
      <c r="A59" s="67" t="s">
        <v>5</v>
      </c>
      <c r="B59" s="68">
        <f>+B56+B54+B16+B10</f>
        <v>131528.8</v>
      </c>
      <c r="C59" s="68">
        <f>+C56+C54+C16+C10</f>
        <v>93985.29999999999</v>
      </c>
      <c r="D59" s="68">
        <f>+D56+D54+D16+D10</f>
        <v>434255</v>
      </c>
      <c r="E59" s="33">
        <f>+E56+E54+E16+E10</f>
        <v>99.99600000000001</v>
      </c>
      <c r="F59" s="68"/>
      <c r="G59" s="34"/>
      <c r="H59" s="34"/>
      <c r="I59" s="36"/>
      <c r="J59" s="37"/>
    </row>
    <row r="60" spans="1:9" ht="3" customHeight="1">
      <c r="A60" s="69"/>
      <c r="B60" s="70"/>
      <c r="C60" s="71"/>
      <c r="D60" s="69"/>
      <c r="E60" s="72"/>
      <c r="F60" s="85"/>
      <c r="G60" s="74"/>
      <c r="H60" s="87"/>
      <c r="I60" s="37"/>
    </row>
    <row r="61" spans="1:8" ht="13.5" customHeight="1">
      <c r="A61" s="75" t="s">
        <v>85</v>
      </c>
      <c r="B61" s="42"/>
      <c r="C61" s="42"/>
      <c r="D61" s="42"/>
      <c r="E61" s="76"/>
      <c r="F61" s="77"/>
      <c r="G61" s="78"/>
      <c r="H61" s="77"/>
    </row>
    <row r="62" spans="1:8" ht="13.5" customHeight="1">
      <c r="A62" s="104" t="s">
        <v>91</v>
      </c>
      <c r="B62" s="42"/>
      <c r="C62" s="42"/>
      <c r="D62" s="76"/>
      <c r="E62" s="76"/>
      <c r="F62" s="78"/>
      <c r="G62" s="78"/>
      <c r="H62" s="77"/>
    </row>
    <row r="63" spans="1:8" ht="13.5" customHeight="1">
      <c r="A63" s="105" t="s">
        <v>68</v>
      </c>
      <c r="B63" s="36"/>
      <c r="C63" s="36"/>
      <c r="D63" s="80"/>
      <c r="E63" s="76"/>
      <c r="F63" s="78"/>
      <c r="G63" s="78"/>
      <c r="H63" s="77"/>
    </row>
    <row r="64" spans="1:8" ht="13.5" customHeight="1">
      <c r="A64" s="79" t="s">
        <v>99</v>
      </c>
      <c r="B64" s="36"/>
      <c r="C64" s="36"/>
      <c r="D64" s="76"/>
      <c r="E64" s="37"/>
      <c r="F64" s="74"/>
      <c r="G64" s="74"/>
      <c r="H64" s="77"/>
    </row>
    <row r="65" spans="1:8" ht="12.75">
      <c r="A65" s="79" t="s">
        <v>86</v>
      </c>
      <c r="B65" s="36"/>
      <c r="C65" s="36"/>
      <c r="D65" s="76"/>
      <c r="F65" s="73"/>
      <c r="G65" s="74"/>
      <c r="H65" s="77"/>
    </row>
    <row r="66" spans="1:8" ht="12.75">
      <c r="A66" s="79" t="s">
        <v>89</v>
      </c>
      <c r="B66" s="36"/>
      <c r="C66" s="36"/>
      <c r="D66" s="76"/>
      <c r="F66" s="73"/>
      <c r="G66" s="74"/>
      <c r="H66" s="77"/>
    </row>
    <row r="67" spans="1:8" ht="12.75">
      <c r="A67" s="81"/>
      <c r="B67" s="36"/>
      <c r="C67" s="36"/>
      <c r="D67" s="76"/>
      <c r="F67" s="73"/>
      <c r="G67" s="74"/>
      <c r="H67" s="77"/>
    </row>
    <row r="68" spans="1:8" ht="12.75">
      <c r="A68" s="73"/>
      <c r="B68" s="36"/>
      <c r="C68" s="36"/>
      <c r="D68" s="36"/>
      <c r="F68" s="73"/>
      <c r="G68" s="74"/>
      <c r="H68" s="77"/>
    </row>
    <row r="69" spans="1:8" ht="12.75">
      <c r="A69" s="73"/>
      <c r="B69" s="36"/>
      <c r="C69" s="36"/>
      <c r="E69" s="82"/>
      <c r="F69" s="89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36"/>
      <c r="C71" s="36"/>
      <c r="F71" s="73"/>
      <c r="G71" s="74"/>
      <c r="H71" s="7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83"/>
      <c r="F74" s="73"/>
      <c r="G74" s="74"/>
      <c r="H74" s="87"/>
    </row>
    <row r="75" spans="1:8" ht="12.75">
      <c r="A75" s="73"/>
      <c r="B75" s="83"/>
      <c r="C75" s="77"/>
      <c r="F75" s="73"/>
      <c r="G75" s="74"/>
      <c r="H75" s="87"/>
    </row>
    <row r="76" spans="1:8" ht="12.75">
      <c r="A76" s="73"/>
      <c r="B76" s="8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8" ht="12.75">
      <c r="A83" s="73"/>
      <c r="B83" s="73"/>
      <c r="C83" s="83"/>
      <c r="H83" s="35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8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  <row r="102" spans="1:3" ht="12.75">
      <c r="A102" s="73"/>
      <c r="B102" s="73"/>
      <c r="C102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5" zoomScaleNormal="75" workbookViewId="0" topLeftCell="A41">
      <selection activeCell="B63" sqref="B63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8" ht="15">
      <c r="A1" s="116" t="s">
        <v>0</v>
      </c>
      <c r="B1" s="116"/>
      <c r="C1" s="116"/>
      <c r="D1" s="116"/>
      <c r="E1" s="116"/>
      <c r="F1" s="91"/>
      <c r="G1" s="92"/>
      <c r="H1" s="73"/>
    </row>
    <row r="2" spans="1:8" ht="15">
      <c r="A2" s="116" t="s">
        <v>1</v>
      </c>
      <c r="B2" s="116"/>
      <c r="C2" s="116"/>
      <c r="D2" s="116"/>
      <c r="E2" s="116"/>
      <c r="F2" s="91"/>
      <c r="G2" s="92"/>
      <c r="H2" s="73"/>
    </row>
    <row r="3" spans="1:8" ht="14.25">
      <c r="A3" s="117" t="s">
        <v>87</v>
      </c>
      <c r="B3" s="117"/>
      <c r="C3" s="117"/>
      <c r="D3" s="117"/>
      <c r="E3" s="117"/>
      <c r="F3" s="12"/>
      <c r="G3" s="13"/>
      <c r="H3" s="73"/>
    </row>
    <row r="4" spans="1:8" ht="12.75">
      <c r="A4" s="118" t="s">
        <v>2</v>
      </c>
      <c r="B4" s="118"/>
      <c r="C4" s="118"/>
      <c r="D4" s="118"/>
      <c r="E4" s="118"/>
      <c r="F4" s="93"/>
      <c r="G4" s="94"/>
      <c r="H4" s="73"/>
    </row>
    <row r="5" spans="1:8" ht="12.75">
      <c r="A5" s="111"/>
      <c r="B5" s="111"/>
      <c r="C5" s="111"/>
      <c r="D5" s="111"/>
      <c r="E5" s="111"/>
      <c r="F5" s="8"/>
      <c r="G5" s="9"/>
      <c r="H5" s="73"/>
    </row>
    <row r="6" spans="1:8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  <c r="H6" s="73"/>
    </row>
    <row r="7" spans="1:8" ht="15" customHeight="1">
      <c r="A7" s="14" t="s">
        <v>6</v>
      </c>
      <c r="B7" s="15"/>
      <c r="C7" s="16"/>
      <c r="D7" s="114" t="s">
        <v>7</v>
      </c>
      <c r="E7" s="17"/>
      <c r="F7" s="18"/>
      <c r="G7" s="19"/>
      <c r="H7" s="73"/>
    </row>
    <row r="8" spans="1:8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  <c r="H8" s="73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</f>
        <v>113007.1</v>
      </c>
      <c r="C10" s="31">
        <f>+C11+C13+C12</f>
        <v>53451.6</v>
      </c>
      <c r="D10" s="31">
        <f>+D11+D13+D12</f>
        <v>283732</v>
      </c>
      <c r="E10" s="51">
        <f>SUM(E11:E13)</f>
        <v>65.34</v>
      </c>
      <c r="F10" s="68"/>
      <c r="G10" s="34"/>
      <c r="H10" s="34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48"/>
      <c r="H11" s="74"/>
      <c r="I11" s="36"/>
      <c r="J11" s="37"/>
    </row>
    <row r="12" spans="1:10" ht="15" customHeight="1">
      <c r="A12" s="43" t="s">
        <v>12</v>
      </c>
      <c r="B12" s="44">
        <v>204.1</v>
      </c>
      <c r="C12" s="45">
        <v>230.6</v>
      </c>
      <c r="D12" s="44">
        <v>941</v>
      </c>
      <c r="E12" s="46">
        <v>0.22</v>
      </c>
      <c r="F12" s="61"/>
      <c r="G12" s="48"/>
      <c r="H12" s="74"/>
      <c r="I12" s="36"/>
      <c r="J12" s="37"/>
    </row>
    <row r="13" spans="1:10" ht="15" customHeight="1">
      <c r="A13" s="43" t="s">
        <v>14</v>
      </c>
      <c r="B13" s="44">
        <v>112802</v>
      </c>
      <c r="C13" s="45">
        <f>55921-2700</f>
        <v>53221</v>
      </c>
      <c r="D13" s="44">
        <v>282790</v>
      </c>
      <c r="E13" s="46">
        <v>65.12</v>
      </c>
      <c r="F13" s="61"/>
      <c r="G13" s="48"/>
      <c r="H13" s="74"/>
      <c r="I13" s="36"/>
      <c r="J13" s="37"/>
    </row>
    <row r="14" spans="1:10" ht="14.25">
      <c r="A14" s="43"/>
      <c r="B14" s="44"/>
      <c r="C14" s="45"/>
      <c r="D14" s="44"/>
      <c r="E14" s="46"/>
      <c r="F14" s="41"/>
      <c r="G14" s="49"/>
      <c r="H14" s="87"/>
      <c r="I14" s="37"/>
      <c r="J14" s="37"/>
    </row>
    <row r="15" spans="1:10" ht="5.25" customHeight="1">
      <c r="A15" s="50"/>
      <c r="B15" s="38"/>
      <c r="C15" s="39"/>
      <c r="D15" s="38"/>
      <c r="E15" s="40"/>
      <c r="F15" s="41"/>
      <c r="G15" s="49"/>
      <c r="H15" s="87"/>
      <c r="I15" s="37"/>
      <c r="J15" s="37"/>
    </row>
    <row r="16" spans="1:10" ht="15" customHeight="1">
      <c r="A16" s="30" t="s">
        <v>16</v>
      </c>
      <c r="B16" s="31">
        <f>+B18+B29</f>
        <v>17734.5</v>
      </c>
      <c r="C16" s="31">
        <f>+C18+C29</f>
        <v>23798</v>
      </c>
      <c r="D16" s="31">
        <f>+D18+D29</f>
        <v>93744</v>
      </c>
      <c r="E16" s="51">
        <f>+E18+E29</f>
        <v>21.58</v>
      </c>
      <c r="F16" s="68"/>
      <c r="G16" s="34"/>
      <c r="H16" s="34"/>
      <c r="I16" s="36"/>
      <c r="J16" s="37"/>
    </row>
    <row r="17" spans="1:10" ht="6" customHeight="1">
      <c r="A17" s="43"/>
      <c r="B17" s="44"/>
      <c r="C17" s="45"/>
      <c r="D17" s="44"/>
      <c r="E17" s="46"/>
      <c r="F17" s="47"/>
      <c r="G17" s="48"/>
      <c r="H17" s="49"/>
      <c r="I17" s="36"/>
      <c r="J17" s="37"/>
    </row>
    <row r="18" spans="1:10" ht="15" customHeight="1">
      <c r="A18" s="53" t="s">
        <v>17</v>
      </c>
      <c r="B18" s="54">
        <f>SUM(B19:B27)</f>
        <v>6404.5</v>
      </c>
      <c r="C18" s="54">
        <f>SUM(C19:C27)</f>
        <v>6321.3</v>
      </c>
      <c r="D18" s="54">
        <f>SUM(D19:D27)</f>
        <v>26594</v>
      </c>
      <c r="E18" s="58">
        <f>SUM(E19:E27)</f>
        <v>6.119999999999999</v>
      </c>
      <c r="F18" s="84"/>
      <c r="G18" s="56"/>
      <c r="H18" s="56"/>
      <c r="I18" s="36"/>
      <c r="J18" s="37"/>
    </row>
    <row r="19" spans="1:10" ht="15" customHeight="1">
      <c r="A19" s="57" t="s">
        <v>79</v>
      </c>
      <c r="B19" s="44"/>
      <c r="C19" s="45">
        <v>2231.7</v>
      </c>
      <c r="D19" s="44">
        <v>7128</v>
      </c>
      <c r="E19" s="46">
        <v>1.64</v>
      </c>
      <c r="F19" s="61"/>
      <c r="G19" s="90"/>
      <c r="H19" s="74"/>
      <c r="I19" s="36"/>
      <c r="J19" s="37"/>
    </row>
    <row r="20" spans="1:10" ht="15" customHeight="1">
      <c r="A20" s="57" t="s">
        <v>18</v>
      </c>
      <c r="B20" s="44">
        <v>4404.5</v>
      </c>
      <c r="C20" s="45">
        <v>753.7</v>
      </c>
      <c r="D20" s="44">
        <v>6812</v>
      </c>
      <c r="E20" s="46">
        <v>1.57</v>
      </c>
      <c r="F20" s="61"/>
      <c r="G20" s="90"/>
      <c r="H20" s="74"/>
      <c r="I20" s="36"/>
      <c r="J20" s="37"/>
    </row>
    <row r="21" spans="1:10" ht="15" customHeight="1">
      <c r="A21" s="57" t="s">
        <v>20</v>
      </c>
      <c r="B21" s="44">
        <v>1000</v>
      </c>
      <c r="C21" s="45">
        <v>1000</v>
      </c>
      <c r="D21" s="44">
        <v>4194</v>
      </c>
      <c r="E21" s="46">
        <v>0.96</v>
      </c>
      <c r="F21" s="61"/>
      <c r="G21" s="90"/>
      <c r="H21" s="74"/>
      <c r="I21" s="36"/>
      <c r="J21" s="37"/>
    </row>
    <row r="22" spans="1:10" ht="15" customHeight="1">
      <c r="A22" s="57" t="s">
        <v>21</v>
      </c>
      <c r="B22" s="44"/>
      <c r="C22" s="45">
        <v>817.6</v>
      </c>
      <c r="D22" s="44">
        <v>2611</v>
      </c>
      <c r="E22" s="46">
        <v>0.6</v>
      </c>
      <c r="F22" s="61"/>
      <c r="G22" s="90"/>
      <c r="H22" s="74"/>
      <c r="I22" s="36"/>
      <c r="J22" s="37"/>
    </row>
    <row r="23" spans="1:10" ht="15" customHeight="1">
      <c r="A23" s="57" t="s">
        <v>19</v>
      </c>
      <c r="B23" s="44"/>
      <c r="C23" s="45">
        <v>738.7</v>
      </c>
      <c r="D23" s="44">
        <v>2359</v>
      </c>
      <c r="E23" s="46">
        <v>0.54</v>
      </c>
      <c r="F23" s="61"/>
      <c r="G23" s="90"/>
      <c r="H23" s="74"/>
      <c r="I23" s="36"/>
      <c r="J23" s="37"/>
    </row>
    <row r="24" spans="1:10" ht="15" customHeight="1">
      <c r="A24" s="57" t="s">
        <v>75</v>
      </c>
      <c r="B24" s="44">
        <v>1000</v>
      </c>
      <c r="C24" s="45"/>
      <c r="D24" s="44">
        <v>1000</v>
      </c>
      <c r="E24" s="46">
        <v>0.23</v>
      </c>
      <c r="F24" s="61"/>
      <c r="G24" s="90"/>
      <c r="H24" s="74"/>
      <c r="I24" s="36"/>
      <c r="J24" s="37"/>
    </row>
    <row r="25" spans="1:10" ht="15" customHeight="1">
      <c r="A25" s="57" t="s">
        <v>23</v>
      </c>
      <c r="B25" s="44"/>
      <c r="C25" s="45">
        <v>293.2</v>
      </c>
      <c r="D25" s="44">
        <v>936</v>
      </c>
      <c r="E25" s="46">
        <v>0.22</v>
      </c>
      <c r="F25" s="61"/>
      <c r="G25" s="90"/>
      <c r="H25" s="74"/>
      <c r="I25" s="36"/>
      <c r="J25" s="37"/>
    </row>
    <row r="26" spans="1:10" ht="15" customHeight="1">
      <c r="A26" s="57" t="s">
        <v>22</v>
      </c>
      <c r="B26" s="44"/>
      <c r="C26" s="45">
        <v>246.6</v>
      </c>
      <c r="D26" s="44">
        <v>788</v>
      </c>
      <c r="E26" s="46">
        <v>0.18</v>
      </c>
      <c r="F26" s="61"/>
      <c r="G26" s="90"/>
      <c r="H26" s="74"/>
      <c r="I26" s="36"/>
      <c r="J26" s="37"/>
    </row>
    <row r="27" spans="1:10" ht="15" customHeight="1">
      <c r="A27" s="57" t="s">
        <v>84</v>
      </c>
      <c r="B27" s="44"/>
      <c r="C27" s="45">
        <v>239.8</v>
      </c>
      <c r="D27" s="44">
        <v>766</v>
      </c>
      <c r="E27" s="46">
        <v>0.18</v>
      </c>
      <c r="F27" s="61"/>
      <c r="G27" s="90"/>
      <c r="H27" s="74"/>
      <c r="I27" s="36"/>
      <c r="J27" s="37"/>
    </row>
    <row r="28" spans="1:10" ht="15" customHeight="1">
      <c r="A28" s="57"/>
      <c r="B28" s="44"/>
      <c r="C28" s="45"/>
      <c r="D28" s="44"/>
      <c r="E28" s="46"/>
      <c r="F28" s="47"/>
      <c r="G28" s="49"/>
      <c r="H28" s="87"/>
      <c r="I28" s="37"/>
      <c r="J28" s="37"/>
    </row>
    <row r="29" spans="1:10" ht="15" customHeight="1">
      <c r="A29" s="53" t="s">
        <v>25</v>
      </c>
      <c r="B29" s="54">
        <f>SUM(B30:B54)</f>
        <v>11330</v>
      </c>
      <c r="C29" s="54">
        <f>SUM(C30:C54)</f>
        <v>17476.7</v>
      </c>
      <c r="D29" s="54">
        <f>SUM(D30:D54)</f>
        <v>67150</v>
      </c>
      <c r="E29" s="58">
        <f>SUM(E30:E54)</f>
        <v>15.46</v>
      </c>
      <c r="F29" s="84"/>
      <c r="G29" s="56"/>
      <c r="H29" s="56"/>
      <c r="I29" s="36"/>
      <c r="J29" s="37"/>
    </row>
    <row r="30" spans="1:10" ht="15" customHeight="1">
      <c r="A30" s="60" t="s">
        <v>54</v>
      </c>
      <c r="B30" s="44"/>
      <c r="C30" s="45">
        <v>2189</v>
      </c>
      <c r="D30" s="44">
        <v>6992</v>
      </c>
      <c r="E30" s="46">
        <v>1.61</v>
      </c>
      <c r="F30" s="61"/>
      <c r="G30" s="48"/>
      <c r="H30" s="74"/>
      <c r="I30" s="36"/>
      <c r="J30" s="37"/>
    </row>
    <row r="31" spans="1:10" ht="15" customHeight="1">
      <c r="A31" s="60" t="s">
        <v>28</v>
      </c>
      <c r="B31" s="44"/>
      <c r="C31" s="45">
        <v>2045.9</v>
      </c>
      <c r="D31" s="44">
        <v>6535</v>
      </c>
      <c r="E31" s="46">
        <v>1.5</v>
      </c>
      <c r="F31" s="61"/>
      <c r="G31" s="48"/>
      <c r="H31" s="74"/>
      <c r="I31" s="36"/>
      <c r="J31" s="37"/>
    </row>
    <row r="32" spans="1:10" ht="15" customHeight="1">
      <c r="A32" s="60" t="s">
        <v>27</v>
      </c>
      <c r="B32" s="44">
        <v>4425</v>
      </c>
      <c r="C32" s="45">
        <v>100</v>
      </c>
      <c r="D32" s="44">
        <v>4744</v>
      </c>
      <c r="E32" s="46">
        <v>1.09</v>
      </c>
      <c r="F32" s="61"/>
      <c r="G32" s="48"/>
      <c r="H32" s="74"/>
      <c r="I32" s="36"/>
      <c r="J32" s="37"/>
    </row>
    <row r="33" spans="1:10" ht="15" customHeight="1">
      <c r="A33" s="60" t="s">
        <v>29</v>
      </c>
      <c r="B33" s="44"/>
      <c r="C33" s="45">
        <v>1380.5</v>
      </c>
      <c r="D33" s="44">
        <v>4409</v>
      </c>
      <c r="E33" s="46">
        <v>1.02</v>
      </c>
      <c r="F33" s="61"/>
      <c r="G33" s="48"/>
      <c r="H33" s="74"/>
      <c r="I33" s="36"/>
      <c r="J33" s="37"/>
    </row>
    <row r="34" spans="1:10" ht="15" customHeight="1">
      <c r="A34" s="60" t="s">
        <v>38</v>
      </c>
      <c r="B34" s="44"/>
      <c r="C34" s="45">
        <v>1282</v>
      </c>
      <c r="D34" s="44">
        <v>4095</v>
      </c>
      <c r="E34" s="46">
        <v>0.94</v>
      </c>
      <c r="F34" s="61"/>
      <c r="G34" s="48"/>
      <c r="H34" s="74"/>
      <c r="I34" s="36"/>
      <c r="J34" s="37"/>
    </row>
    <row r="35" spans="1:10" ht="15" customHeight="1">
      <c r="A35" s="60" t="s">
        <v>26</v>
      </c>
      <c r="B35" s="44">
        <v>3705</v>
      </c>
      <c r="C35" s="45"/>
      <c r="D35" s="44">
        <v>3705</v>
      </c>
      <c r="E35" s="46">
        <v>0.85</v>
      </c>
      <c r="F35" s="61"/>
      <c r="G35" s="48"/>
      <c r="H35" s="74"/>
      <c r="I35" s="36"/>
      <c r="J35" s="37"/>
    </row>
    <row r="36" spans="1:10" ht="15" customHeight="1">
      <c r="A36" s="60" t="s">
        <v>31</v>
      </c>
      <c r="B36" s="44"/>
      <c r="C36" s="45">
        <v>1055.7</v>
      </c>
      <c r="D36" s="44">
        <v>3372</v>
      </c>
      <c r="E36" s="46">
        <v>0.78</v>
      </c>
      <c r="F36" s="61"/>
      <c r="G36" s="48"/>
      <c r="H36" s="74"/>
      <c r="I36" s="36"/>
      <c r="J36" s="37"/>
    </row>
    <row r="37" spans="1:10" ht="15" customHeight="1">
      <c r="A37" s="60" t="s">
        <v>32</v>
      </c>
      <c r="B37" s="44"/>
      <c r="C37" s="45">
        <v>1006.9</v>
      </c>
      <c r="D37" s="44">
        <v>3216</v>
      </c>
      <c r="E37" s="46">
        <v>0.74</v>
      </c>
      <c r="F37" s="61"/>
      <c r="G37" s="48"/>
      <c r="H37" s="74"/>
      <c r="I37" s="36"/>
      <c r="J37" s="37"/>
    </row>
    <row r="38" spans="1:10" ht="15" customHeight="1">
      <c r="A38" s="60" t="s">
        <v>45</v>
      </c>
      <c r="B38" s="44"/>
      <c r="C38" s="45">
        <v>1000</v>
      </c>
      <c r="D38" s="44">
        <v>3194</v>
      </c>
      <c r="E38" s="46">
        <v>0.74</v>
      </c>
      <c r="F38" s="61"/>
      <c r="G38" s="48"/>
      <c r="H38" s="74"/>
      <c r="I38" s="36"/>
      <c r="J38" s="37"/>
    </row>
    <row r="39" spans="1:10" ht="15" customHeight="1">
      <c r="A39" s="60" t="s">
        <v>64</v>
      </c>
      <c r="B39" s="44"/>
      <c r="C39" s="45">
        <v>1000</v>
      </c>
      <c r="D39" s="44">
        <v>3194</v>
      </c>
      <c r="E39" s="46">
        <v>0.74</v>
      </c>
      <c r="F39" s="61"/>
      <c r="G39" s="48"/>
      <c r="H39" s="74"/>
      <c r="I39" s="36"/>
      <c r="J39" s="37"/>
    </row>
    <row r="40" spans="1:10" ht="15" customHeight="1">
      <c r="A40" s="60" t="s">
        <v>47</v>
      </c>
      <c r="B40" s="44">
        <v>3000</v>
      </c>
      <c r="C40" s="45"/>
      <c r="D40" s="44">
        <v>3000</v>
      </c>
      <c r="E40" s="46">
        <v>0.69</v>
      </c>
      <c r="F40" s="61"/>
      <c r="G40" s="48"/>
      <c r="H40" s="74"/>
      <c r="I40" s="36"/>
      <c r="J40" s="37"/>
    </row>
    <row r="41" spans="1:10" ht="15" customHeight="1">
      <c r="A41" s="60" t="s">
        <v>44</v>
      </c>
      <c r="B41" s="44"/>
      <c r="C41" s="45">
        <v>792.4</v>
      </c>
      <c r="D41" s="44">
        <v>2531</v>
      </c>
      <c r="E41" s="46">
        <v>0.58</v>
      </c>
      <c r="F41" s="61"/>
      <c r="G41" s="48"/>
      <c r="H41" s="74"/>
      <c r="I41" s="36"/>
      <c r="J41" s="37"/>
    </row>
    <row r="42" spans="1:10" ht="15" customHeight="1">
      <c r="A42" s="60" t="s">
        <v>34</v>
      </c>
      <c r="B42" s="44"/>
      <c r="C42" s="45">
        <v>778.1</v>
      </c>
      <c r="D42" s="44">
        <v>2485</v>
      </c>
      <c r="E42" s="46">
        <v>0.57</v>
      </c>
      <c r="F42" s="61"/>
      <c r="G42" s="48"/>
      <c r="H42" s="74"/>
      <c r="I42" s="36"/>
      <c r="J42" s="37"/>
    </row>
    <row r="43" spans="1:10" ht="15" customHeight="1">
      <c r="A43" s="60" t="s">
        <v>33</v>
      </c>
      <c r="B43" s="44"/>
      <c r="C43" s="45">
        <v>666.7</v>
      </c>
      <c r="D43" s="44">
        <v>2129</v>
      </c>
      <c r="E43" s="46">
        <v>0.49</v>
      </c>
      <c r="F43" s="61"/>
      <c r="G43" s="48"/>
      <c r="H43" s="74"/>
      <c r="I43" s="36"/>
      <c r="J43" s="37"/>
    </row>
    <row r="44" spans="1:10" ht="15" customHeight="1">
      <c r="A44" s="60" t="s">
        <v>35</v>
      </c>
      <c r="B44" s="44"/>
      <c r="C44" s="45">
        <v>597.4</v>
      </c>
      <c r="D44" s="44">
        <v>1908</v>
      </c>
      <c r="E44" s="46">
        <v>0.44</v>
      </c>
      <c r="F44" s="61"/>
      <c r="G44" s="48"/>
      <c r="H44" s="74"/>
      <c r="I44" s="36"/>
      <c r="J44" s="37"/>
    </row>
    <row r="45" spans="1:10" ht="15" customHeight="1">
      <c r="A45" s="60" t="s">
        <v>43</v>
      </c>
      <c r="B45" s="44"/>
      <c r="C45" s="45">
        <v>584.6</v>
      </c>
      <c r="D45" s="44">
        <v>1867</v>
      </c>
      <c r="E45" s="46">
        <v>0.43</v>
      </c>
      <c r="F45" s="61"/>
      <c r="G45" s="48"/>
      <c r="H45" s="74"/>
      <c r="I45" s="36"/>
      <c r="J45" s="37"/>
    </row>
    <row r="46" spans="1:10" ht="15" customHeight="1">
      <c r="A46" s="60" t="s">
        <v>36</v>
      </c>
      <c r="B46" s="44"/>
      <c r="C46" s="45">
        <v>560.5</v>
      </c>
      <c r="D46" s="44">
        <v>1790</v>
      </c>
      <c r="E46" s="46">
        <v>0.41</v>
      </c>
      <c r="F46" s="61"/>
      <c r="G46" s="48"/>
      <c r="H46" s="74"/>
      <c r="I46" s="36"/>
      <c r="J46" s="37"/>
    </row>
    <row r="47" spans="1:10" ht="15" customHeight="1">
      <c r="A47" s="60" t="s">
        <v>30</v>
      </c>
      <c r="B47" s="44"/>
      <c r="C47" s="45">
        <v>426</v>
      </c>
      <c r="D47" s="44">
        <v>1361</v>
      </c>
      <c r="E47" s="46">
        <v>0.31</v>
      </c>
      <c r="F47" s="61"/>
      <c r="G47" s="48"/>
      <c r="H47" s="74"/>
      <c r="I47" s="36"/>
      <c r="J47" s="37"/>
    </row>
    <row r="48" spans="1:10" ht="15" customHeight="1">
      <c r="A48" s="60" t="s">
        <v>37</v>
      </c>
      <c r="B48" s="44"/>
      <c r="C48" s="45">
        <v>411.9</v>
      </c>
      <c r="D48" s="44">
        <v>1316</v>
      </c>
      <c r="E48" s="46">
        <v>0.3</v>
      </c>
      <c r="F48" s="61"/>
      <c r="G48" s="48"/>
      <c r="H48" s="74"/>
      <c r="I48" s="36"/>
      <c r="J48" s="37"/>
    </row>
    <row r="49" spans="1:10" ht="15" customHeight="1">
      <c r="A49" s="60" t="s">
        <v>39</v>
      </c>
      <c r="B49" s="44"/>
      <c r="C49" s="45">
        <v>405.6</v>
      </c>
      <c r="D49" s="44">
        <v>1295</v>
      </c>
      <c r="E49" s="46">
        <v>0.3</v>
      </c>
      <c r="F49" s="61"/>
      <c r="G49" s="48"/>
      <c r="H49" s="74"/>
      <c r="I49" s="36"/>
      <c r="J49" s="37"/>
    </row>
    <row r="50" spans="1:10" ht="15" customHeight="1">
      <c r="A50" s="60" t="s">
        <v>40</v>
      </c>
      <c r="B50" s="44"/>
      <c r="C50" s="45">
        <v>388.5</v>
      </c>
      <c r="D50" s="44">
        <v>1241</v>
      </c>
      <c r="E50" s="46">
        <v>0.29</v>
      </c>
      <c r="F50" s="61"/>
      <c r="G50" s="48"/>
      <c r="H50" s="74"/>
      <c r="I50" s="36"/>
      <c r="J50" s="37"/>
    </row>
    <row r="51" spans="1:10" ht="15" customHeight="1">
      <c r="A51" s="60" t="s">
        <v>46</v>
      </c>
      <c r="B51" s="44"/>
      <c r="C51" s="45">
        <v>357</v>
      </c>
      <c r="D51" s="44">
        <v>1140</v>
      </c>
      <c r="E51" s="46">
        <v>0.26</v>
      </c>
      <c r="F51" s="61"/>
      <c r="G51" s="48"/>
      <c r="H51" s="74"/>
      <c r="I51" s="36"/>
      <c r="J51" s="37"/>
    </row>
    <row r="52" spans="1:10" ht="15" customHeight="1">
      <c r="A52" s="60" t="s">
        <v>41</v>
      </c>
      <c r="B52" s="44"/>
      <c r="C52" s="45">
        <v>294</v>
      </c>
      <c r="D52" s="44">
        <v>939</v>
      </c>
      <c r="E52" s="46">
        <v>0.22</v>
      </c>
      <c r="F52" s="61"/>
      <c r="G52" s="48"/>
      <c r="H52" s="74"/>
      <c r="I52" s="36"/>
      <c r="J52" s="37"/>
    </row>
    <row r="53" spans="1:10" ht="15" customHeight="1">
      <c r="A53" s="60" t="s">
        <v>42</v>
      </c>
      <c r="B53" s="44"/>
      <c r="C53" s="45">
        <v>154</v>
      </c>
      <c r="D53" s="44">
        <v>492</v>
      </c>
      <c r="E53" s="46">
        <v>0.11</v>
      </c>
      <c r="F53" s="61"/>
      <c r="G53" s="48"/>
      <c r="H53" s="74"/>
      <c r="I53" s="36"/>
      <c r="J53" s="37"/>
    </row>
    <row r="54" spans="1:10" ht="15" customHeight="1">
      <c r="A54" s="60" t="s">
        <v>48</v>
      </c>
      <c r="B54" s="44">
        <v>200</v>
      </c>
      <c r="C54" s="45"/>
      <c r="D54" s="44">
        <v>200</v>
      </c>
      <c r="E54" s="46">
        <v>0.05</v>
      </c>
      <c r="F54" s="61"/>
      <c r="G54" s="48"/>
      <c r="H54" s="74"/>
      <c r="I54" s="36"/>
      <c r="J54" s="37"/>
    </row>
    <row r="55" spans="1:10" ht="6" customHeight="1">
      <c r="A55" s="43"/>
      <c r="B55" s="44"/>
      <c r="C55" s="45"/>
      <c r="D55" s="44"/>
      <c r="E55" s="46"/>
      <c r="F55" s="47"/>
      <c r="G55" s="48"/>
      <c r="H55" s="87"/>
      <c r="I55" s="35"/>
      <c r="J55" s="37"/>
    </row>
    <row r="56" spans="1:10" ht="14.25">
      <c r="A56" s="30" t="s">
        <v>49</v>
      </c>
      <c r="B56" s="62">
        <v>1601</v>
      </c>
      <c r="C56" s="63">
        <v>2184.7</v>
      </c>
      <c r="D56" s="103">
        <v>8579</v>
      </c>
      <c r="E56" s="32">
        <v>1.98</v>
      </c>
      <c r="F56" s="61"/>
      <c r="G56" s="48"/>
      <c r="H56" s="74"/>
      <c r="I56" s="36"/>
      <c r="J56" s="37"/>
    </row>
    <row r="57" spans="1:10" ht="6" customHeight="1">
      <c r="A57" s="43"/>
      <c r="B57" s="98"/>
      <c r="C57" s="99"/>
      <c r="D57" s="51"/>
      <c r="E57" s="102"/>
      <c r="F57" s="47"/>
      <c r="G57" s="48"/>
      <c r="H57" s="87"/>
      <c r="I57" s="37"/>
      <c r="J57" s="37"/>
    </row>
    <row r="58" spans="1:10" ht="14.25">
      <c r="A58" s="30" t="s">
        <v>66</v>
      </c>
      <c r="B58" s="62"/>
      <c r="C58" s="63">
        <f>12395.4+2700</f>
        <v>15095.4</v>
      </c>
      <c r="D58" s="103">
        <v>48215</v>
      </c>
      <c r="E58" s="32">
        <v>11.1</v>
      </c>
      <c r="F58" s="61"/>
      <c r="G58" s="48"/>
      <c r="H58" s="74"/>
      <c r="I58" s="36"/>
      <c r="J58" s="37"/>
    </row>
    <row r="59" spans="1:10" ht="6" customHeight="1">
      <c r="A59" s="43"/>
      <c r="B59" s="98"/>
      <c r="C59" s="96"/>
      <c r="D59" s="95"/>
      <c r="E59" s="97"/>
      <c r="F59" s="47"/>
      <c r="G59" s="48"/>
      <c r="H59" s="87"/>
      <c r="I59" s="37"/>
      <c r="J59" s="37"/>
    </row>
    <row r="60" spans="1:10" ht="6" customHeight="1">
      <c r="A60" s="43"/>
      <c r="B60" s="64"/>
      <c r="C60" s="101"/>
      <c r="D60" s="100"/>
      <c r="E60" s="66"/>
      <c r="F60" s="47"/>
      <c r="G60" s="48"/>
      <c r="H60" s="87"/>
      <c r="I60" s="37"/>
      <c r="J60" s="37"/>
    </row>
    <row r="61" spans="1:10" ht="13.5" customHeight="1">
      <c r="A61" s="67" t="s">
        <v>5</v>
      </c>
      <c r="B61" s="68">
        <f>+B58+B56+B16+B10</f>
        <v>132342.6</v>
      </c>
      <c r="C61" s="68">
        <f>+C58+C56+C16+C10</f>
        <v>94529.7</v>
      </c>
      <c r="D61" s="68">
        <f>+D58+D56+D16+D10</f>
        <v>434270</v>
      </c>
      <c r="E61" s="33">
        <f>+E58+E56+E16+E10</f>
        <v>100</v>
      </c>
      <c r="F61" s="68"/>
      <c r="G61" s="34"/>
      <c r="H61" s="34"/>
      <c r="I61" s="36"/>
      <c r="J61" s="37"/>
    </row>
    <row r="62" spans="1:9" ht="3" customHeight="1">
      <c r="A62" s="69"/>
      <c r="B62" s="70"/>
      <c r="C62" s="71"/>
      <c r="D62" s="69"/>
      <c r="E62" s="72"/>
      <c r="F62" s="85"/>
      <c r="G62" s="74"/>
      <c r="H62" s="87"/>
      <c r="I62" s="37"/>
    </row>
    <row r="63" spans="1:8" ht="13.5" customHeight="1">
      <c r="A63" s="75" t="s">
        <v>88</v>
      </c>
      <c r="B63" s="36">
        <f>+B61/D61</f>
        <v>0.3047472770396297</v>
      </c>
      <c r="C63" s="42"/>
      <c r="D63" s="42"/>
      <c r="E63" s="76"/>
      <c r="F63" s="77"/>
      <c r="G63" s="78"/>
      <c r="H63" s="77"/>
    </row>
    <row r="64" spans="1:8" ht="13.5" customHeight="1">
      <c r="A64" s="104" t="s">
        <v>90</v>
      </c>
      <c r="B64" s="42"/>
      <c r="C64" s="42"/>
      <c r="D64" s="76"/>
      <c r="E64" s="76"/>
      <c r="F64" s="78"/>
      <c r="G64" s="78"/>
      <c r="H64" s="77"/>
    </row>
    <row r="65" spans="1:8" ht="13.5" customHeight="1">
      <c r="A65" s="105" t="s">
        <v>68</v>
      </c>
      <c r="B65" s="36"/>
      <c r="C65" s="36"/>
      <c r="D65" s="80"/>
      <c r="E65" s="76"/>
      <c r="F65" s="78"/>
      <c r="G65" s="78"/>
      <c r="H65" s="77"/>
    </row>
    <row r="66" spans="1:8" ht="13.5" customHeight="1">
      <c r="A66" s="79" t="s">
        <v>100</v>
      </c>
      <c r="B66" s="36"/>
      <c r="C66" s="36"/>
      <c r="D66" s="76"/>
      <c r="E66" s="37"/>
      <c r="F66" s="74"/>
      <c r="G66" s="74"/>
      <c r="H66" s="77"/>
    </row>
    <row r="67" spans="1:8" ht="12.75">
      <c r="A67" s="79" t="s">
        <v>94</v>
      </c>
      <c r="B67" s="36"/>
      <c r="C67" s="36"/>
      <c r="D67" s="76"/>
      <c r="F67" s="73"/>
      <c r="G67" s="74"/>
      <c r="H67" s="77"/>
    </row>
    <row r="68" spans="1:8" ht="12.75">
      <c r="A68" s="79" t="s">
        <v>89</v>
      </c>
      <c r="B68" s="36"/>
      <c r="C68" s="36"/>
      <c r="D68" s="76"/>
      <c r="F68" s="73"/>
      <c r="G68" s="74"/>
      <c r="H68" s="77"/>
    </row>
    <row r="69" spans="1:8" ht="12.75">
      <c r="A69" s="81"/>
      <c r="B69" s="36"/>
      <c r="C69" s="36"/>
      <c r="D69" s="76"/>
      <c r="F69" s="73"/>
      <c r="G69" s="74"/>
      <c r="H69" s="77"/>
    </row>
    <row r="70" spans="1:8" ht="12.75">
      <c r="A70" s="73"/>
      <c r="B70" s="36"/>
      <c r="C70" s="36"/>
      <c r="D70" s="36"/>
      <c r="F70" s="73"/>
      <c r="G70" s="74"/>
      <c r="H70" s="77"/>
    </row>
    <row r="71" spans="1:8" ht="12.75">
      <c r="A71" s="73"/>
      <c r="B71" s="36"/>
      <c r="C71" s="36"/>
      <c r="E71" s="82"/>
      <c r="F71" s="89"/>
      <c r="G71" s="74"/>
      <c r="H71" s="77"/>
    </row>
    <row r="72" spans="1:8" ht="12.75">
      <c r="A72" s="73"/>
      <c r="B72" s="36"/>
      <c r="C72" s="36"/>
      <c r="F72" s="73"/>
      <c r="G72" s="74"/>
      <c r="H72" s="77"/>
    </row>
    <row r="73" spans="1:8" ht="12.75">
      <c r="A73" s="73"/>
      <c r="B73" s="36"/>
      <c r="C73" s="36"/>
      <c r="F73" s="73"/>
      <c r="G73" s="74"/>
      <c r="H73" s="77"/>
    </row>
    <row r="74" spans="1:8" ht="12.75">
      <c r="A74" s="73"/>
      <c r="B74" s="83"/>
      <c r="C74" s="83"/>
      <c r="F74" s="73"/>
      <c r="G74" s="74"/>
      <c r="H74" s="87"/>
    </row>
    <row r="75" spans="1:8" ht="12.75">
      <c r="A75" s="73"/>
      <c r="B75" s="83"/>
      <c r="C75" s="83"/>
      <c r="F75" s="73"/>
      <c r="G75" s="74"/>
      <c r="H75" s="87"/>
    </row>
    <row r="76" spans="1:8" ht="12.75">
      <c r="A76" s="73"/>
      <c r="B76" s="83"/>
      <c r="C76" s="83"/>
      <c r="F76" s="73"/>
      <c r="G76" s="74"/>
      <c r="H76" s="87"/>
    </row>
    <row r="77" spans="1:8" ht="12.75">
      <c r="A77" s="73"/>
      <c r="B77" s="83"/>
      <c r="C77" s="77"/>
      <c r="F77" s="73"/>
      <c r="G77" s="74"/>
      <c r="H77" s="87"/>
    </row>
    <row r="78" spans="1:8" ht="12.75">
      <c r="A78" s="73"/>
      <c r="B78" s="8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8" ht="12.75">
      <c r="A83" s="73"/>
      <c r="B83" s="73"/>
      <c r="C83" s="83"/>
      <c r="H83" s="35"/>
    </row>
    <row r="84" spans="1:8" ht="12.75">
      <c r="A84" s="73"/>
      <c r="B84" s="73"/>
      <c r="C84" s="83"/>
      <c r="H84" s="35"/>
    </row>
    <row r="85" spans="1:8" ht="12.75">
      <c r="A85" s="73"/>
      <c r="B85" s="73"/>
      <c r="C85" s="83"/>
      <c r="H85" s="35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83"/>
    </row>
    <row r="90" spans="1:3" ht="12.75">
      <c r="A90" s="73"/>
      <c r="B90" s="73"/>
      <c r="C90" s="83"/>
    </row>
    <row r="91" spans="1:3" ht="12.75">
      <c r="A91" s="73"/>
      <c r="B91" s="73"/>
      <c r="C91" s="8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  <row r="102" spans="1:3" ht="12.75">
      <c r="A102" s="73"/>
      <c r="B102" s="73"/>
      <c r="C102" s="73"/>
    </row>
    <row r="103" spans="1:3" ht="12.75">
      <c r="A103" s="73"/>
      <c r="B103" s="73"/>
      <c r="C103" s="73"/>
    </row>
    <row r="104" spans="1:3" ht="12.75">
      <c r="A104" s="73"/>
      <c r="B104" s="73"/>
      <c r="C104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workbookViewId="0" topLeftCell="A28">
      <selection activeCell="A3" sqref="A3:E3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1"/>
      <c r="G1" s="2"/>
    </row>
    <row r="2" spans="1:7" ht="15">
      <c r="A2" s="116" t="s">
        <v>1</v>
      </c>
      <c r="B2" s="116"/>
      <c r="C2" s="116"/>
      <c r="D2" s="116"/>
      <c r="E2" s="116"/>
      <c r="F2" s="1"/>
      <c r="G2" s="2"/>
    </row>
    <row r="3" spans="1:7" ht="14.25">
      <c r="A3" s="117" t="s">
        <v>52</v>
      </c>
      <c r="B3" s="117"/>
      <c r="C3" s="117"/>
      <c r="D3" s="117"/>
      <c r="E3" s="117"/>
      <c r="F3" s="4"/>
      <c r="G3" s="5"/>
    </row>
    <row r="4" spans="1:7" ht="12.75">
      <c r="A4" s="118" t="s">
        <v>2</v>
      </c>
      <c r="B4" s="118"/>
      <c r="C4" s="118"/>
      <c r="D4" s="118"/>
      <c r="E4" s="118"/>
      <c r="F4" s="6"/>
      <c r="G4" s="7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+B11+B12+B13+B14</f>
        <v>106587.4</v>
      </c>
      <c r="C10" s="31">
        <f>+C11+C12+C13</f>
        <v>54028.4</v>
      </c>
      <c r="D10" s="31">
        <v>284341</v>
      </c>
      <c r="E10" s="51">
        <v>73.84</v>
      </c>
      <c r="F10" s="33"/>
      <c r="G10" s="109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47"/>
      <c r="G11" s="108"/>
      <c r="H11" s="87"/>
      <c r="I11" s="36"/>
      <c r="J11" s="37"/>
    </row>
    <row r="12" spans="1:10" ht="15" customHeight="1">
      <c r="A12" s="43" t="s">
        <v>14</v>
      </c>
      <c r="B12" s="44">
        <v>92204</v>
      </c>
      <c r="C12" s="45">
        <v>53871</v>
      </c>
      <c r="D12" s="44">
        <v>269440</v>
      </c>
      <c r="E12" s="46">
        <v>69.97</v>
      </c>
      <c r="F12" s="47"/>
      <c r="G12" s="108"/>
      <c r="H12" s="87"/>
      <c r="I12" s="36"/>
      <c r="J12" s="37"/>
    </row>
    <row r="13" spans="1:10" ht="14.25">
      <c r="A13" s="43" t="s">
        <v>12</v>
      </c>
      <c r="B13" s="44">
        <v>9.4</v>
      </c>
      <c r="C13" s="45">
        <v>157.4</v>
      </c>
      <c r="D13" s="44">
        <v>527</v>
      </c>
      <c r="E13" s="46">
        <v>0.14</v>
      </c>
      <c r="F13" s="47"/>
      <c r="G13" s="108"/>
      <c r="H13" s="87"/>
      <c r="I13" s="36"/>
      <c r="J13" s="37"/>
    </row>
    <row r="14" spans="1:10" ht="14.25">
      <c r="A14" s="43" t="s">
        <v>15</v>
      </c>
      <c r="B14" s="44">
        <v>14373</v>
      </c>
      <c r="C14" s="45"/>
      <c r="D14" s="44">
        <v>14373</v>
      </c>
      <c r="E14" s="46">
        <v>3.73</v>
      </c>
      <c r="F14" s="47"/>
      <c r="G14" s="10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110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20270</v>
      </c>
      <c r="C17" s="31">
        <f>+C19+C26</f>
        <v>20914.6</v>
      </c>
      <c r="D17" s="31">
        <f>+D19+D26</f>
        <v>89079</v>
      </c>
      <c r="E17" s="51">
        <f>+E19+E26</f>
        <v>23.130000000000003</v>
      </c>
      <c r="F17" s="33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3995</v>
      </c>
      <c r="C19" s="54">
        <f>SUM(C20:C24)</f>
        <v>1877</v>
      </c>
      <c r="D19" s="54">
        <f>SUM(D20:D24)</f>
        <v>10170</v>
      </c>
      <c r="E19" s="58">
        <f>SUM(E20:E24)</f>
        <v>2.64</v>
      </c>
      <c r="F19" s="55"/>
      <c r="G19" s="56"/>
      <c r="H19" s="77"/>
      <c r="I19" s="36"/>
      <c r="J19" s="37"/>
    </row>
    <row r="20" spans="1:10" ht="15" customHeight="1">
      <c r="A20" s="57" t="s">
        <v>18</v>
      </c>
      <c r="B20" s="44">
        <v>3995</v>
      </c>
      <c r="C20" s="45">
        <v>468</v>
      </c>
      <c r="D20" s="44">
        <v>5535</v>
      </c>
      <c r="E20" s="46">
        <v>1.44</v>
      </c>
      <c r="F20" s="106"/>
      <c r="G20" s="108"/>
      <c r="H20" s="83"/>
      <c r="I20" s="36"/>
      <c r="J20" s="37"/>
    </row>
    <row r="21" spans="1:10" ht="15" customHeight="1">
      <c r="A21" s="57" t="s">
        <v>21</v>
      </c>
      <c r="B21" s="44"/>
      <c r="C21" s="45">
        <v>408</v>
      </c>
      <c r="D21" s="44">
        <v>1342</v>
      </c>
      <c r="E21" s="46">
        <v>0.35</v>
      </c>
      <c r="F21" s="106"/>
      <c r="G21" s="108"/>
      <c r="H21" s="87"/>
      <c r="I21" s="36"/>
      <c r="J21" s="37"/>
    </row>
    <row r="22" spans="1:10" ht="15" customHeight="1">
      <c r="A22" s="57" t="s">
        <v>22</v>
      </c>
      <c r="B22" s="44"/>
      <c r="C22" s="45">
        <v>370</v>
      </c>
      <c r="D22" s="44">
        <v>1217</v>
      </c>
      <c r="E22" s="46">
        <v>0.31</v>
      </c>
      <c r="F22" s="106"/>
      <c r="G22" s="108"/>
      <c r="H22" s="87"/>
      <c r="I22" s="36"/>
      <c r="J22" s="37"/>
    </row>
    <row r="23" spans="1:10" ht="15" customHeight="1">
      <c r="A23" s="57" t="s">
        <v>20</v>
      </c>
      <c r="B23" s="44"/>
      <c r="C23" s="45">
        <v>315</v>
      </c>
      <c r="D23" s="44">
        <v>1036</v>
      </c>
      <c r="E23" s="46">
        <v>0.27</v>
      </c>
      <c r="F23" s="106"/>
      <c r="G23" s="108"/>
      <c r="H23" s="87"/>
      <c r="I23" s="36"/>
      <c r="J23" s="37"/>
    </row>
    <row r="24" spans="1:10" ht="15" customHeight="1">
      <c r="A24" s="57" t="s">
        <v>23</v>
      </c>
      <c r="B24" s="44"/>
      <c r="C24" s="45">
        <v>316</v>
      </c>
      <c r="D24" s="44">
        <v>1040</v>
      </c>
      <c r="E24" s="46">
        <v>0.27</v>
      </c>
      <c r="F24" s="106"/>
      <c r="G24" s="10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SUM(B27:B50)</f>
        <v>16275</v>
      </c>
      <c r="C26" s="54">
        <f>SUM(C27:C50)</f>
        <v>19037.6</v>
      </c>
      <c r="D26" s="54">
        <f>SUM(D27:D50)</f>
        <v>78909</v>
      </c>
      <c r="E26" s="58">
        <f>SUM(E27:E50)</f>
        <v>20.490000000000002</v>
      </c>
      <c r="F26" s="47"/>
      <c r="G26" s="56"/>
      <c r="H26" s="59"/>
      <c r="I26" s="36"/>
      <c r="J26" s="37"/>
    </row>
    <row r="27" spans="1:10" ht="15" customHeight="1">
      <c r="A27" s="60" t="s">
        <v>26</v>
      </c>
      <c r="B27" s="44">
        <v>12730</v>
      </c>
      <c r="C27" s="45"/>
      <c r="D27" s="44">
        <v>12730</v>
      </c>
      <c r="E27" s="46">
        <v>3.31</v>
      </c>
      <c r="F27" s="47"/>
      <c r="G27" s="48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7202</v>
      </c>
      <c r="E28" s="46">
        <v>1.87</v>
      </c>
      <c r="F28" s="47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2078.6</v>
      </c>
      <c r="D29" s="44">
        <v>6839</v>
      </c>
      <c r="E29" s="46">
        <v>1.78</v>
      </c>
      <c r="F29" s="47"/>
      <c r="G29" s="48"/>
      <c r="H29" s="87"/>
      <c r="I29" s="36"/>
      <c r="J29" s="37"/>
    </row>
    <row r="30" spans="1:10" ht="15" customHeight="1">
      <c r="A30" s="60" t="s">
        <v>38</v>
      </c>
      <c r="B30" s="44"/>
      <c r="C30" s="45">
        <v>1599</v>
      </c>
      <c r="D30" s="44">
        <v>5261</v>
      </c>
      <c r="E30" s="46">
        <v>1.37</v>
      </c>
      <c r="F30" s="47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1535</v>
      </c>
      <c r="D31" s="44">
        <v>5050</v>
      </c>
      <c r="E31" s="46">
        <v>1.31</v>
      </c>
      <c r="F31" s="47"/>
      <c r="G31" s="48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4731</v>
      </c>
      <c r="E32" s="46">
        <v>1.23</v>
      </c>
      <c r="F32" s="47"/>
      <c r="G32" s="48"/>
      <c r="H32" s="87"/>
      <c r="I32" s="36"/>
      <c r="J32" s="37"/>
    </row>
    <row r="33" spans="1:10" ht="15" customHeight="1">
      <c r="A33" s="60" t="s">
        <v>31</v>
      </c>
      <c r="B33" s="44"/>
      <c r="C33" s="45">
        <v>1068</v>
      </c>
      <c r="D33" s="44">
        <v>3514</v>
      </c>
      <c r="E33" s="46">
        <v>0.91</v>
      </c>
      <c r="F33" s="47"/>
      <c r="G33" s="48"/>
      <c r="H33" s="87"/>
      <c r="I33" s="36"/>
      <c r="J33" s="37"/>
    </row>
    <row r="34" spans="1:10" ht="15" customHeight="1">
      <c r="A34" s="60" t="s">
        <v>32</v>
      </c>
      <c r="B34" s="44"/>
      <c r="C34" s="45">
        <v>1018</v>
      </c>
      <c r="D34" s="44">
        <v>3349</v>
      </c>
      <c r="E34" s="46">
        <v>0.87</v>
      </c>
      <c r="F34" s="47"/>
      <c r="G34" s="48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3290</v>
      </c>
      <c r="E35" s="46">
        <v>0.85</v>
      </c>
      <c r="F35" s="47"/>
      <c r="G35" s="48"/>
      <c r="H35" s="87"/>
      <c r="I35" s="36"/>
      <c r="J35" s="37"/>
    </row>
    <row r="36" spans="1:10" ht="15" customHeight="1">
      <c r="A36" s="60" t="s">
        <v>44</v>
      </c>
      <c r="B36" s="44"/>
      <c r="C36" s="45">
        <v>913</v>
      </c>
      <c r="D36" s="44">
        <v>3004</v>
      </c>
      <c r="E36" s="46">
        <v>0.78</v>
      </c>
      <c r="F36" s="47"/>
      <c r="G36" s="48"/>
      <c r="H36" s="87"/>
      <c r="I36" s="36"/>
      <c r="J36" s="37"/>
    </row>
    <row r="37" spans="1:10" ht="15" customHeight="1">
      <c r="A37" s="60" t="s">
        <v>47</v>
      </c>
      <c r="B37" s="44">
        <v>3000</v>
      </c>
      <c r="C37" s="45"/>
      <c r="D37" s="44">
        <v>3000</v>
      </c>
      <c r="E37" s="46">
        <v>0.78</v>
      </c>
      <c r="F37" s="47"/>
      <c r="G37" s="48"/>
      <c r="H37" s="87"/>
      <c r="I37" s="36"/>
      <c r="J37" s="37"/>
    </row>
    <row r="38" spans="1:10" ht="15" customHeight="1">
      <c r="A38" s="60" t="s">
        <v>34</v>
      </c>
      <c r="B38" s="44"/>
      <c r="C38" s="45">
        <v>894</v>
      </c>
      <c r="D38" s="44">
        <v>2941</v>
      </c>
      <c r="E38" s="46">
        <v>0.76</v>
      </c>
      <c r="F38" s="47"/>
      <c r="G38" s="48"/>
      <c r="H38" s="87"/>
      <c r="I38" s="36"/>
      <c r="J38" s="37"/>
    </row>
    <row r="39" spans="1:10" ht="15" customHeight="1">
      <c r="A39" s="60" t="s">
        <v>33</v>
      </c>
      <c r="B39" s="44"/>
      <c r="C39" s="45">
        <v>875</v>
      </c>
      <c r="D39" s="44">
        <v>2879</v>
      </c>
      <c r="E39" s="46">
        <v>0.75</v>
      </c>
      <c r="F39" s="47"/>
      <c r="G39" s="48"/>
      <c r="H39" s="87"/>
      <c r="I39" s="36"/>
      <c r="J39" s="37"/>
    </row>
    <row r="40" spans="1:10" ht="15" customHeight="1">
      <c r="A40" s="60" t="s">
        <v>35</v>
      </c>
      <c r="B40" s="44"/>
      <c r="C40" s="45">
        <v>704</v>
      </c>
      <c r="D40" s="44">
        <v>2316</v>
      </c>
      <c r="E40" s="46">
        <v>0.6</v>
      </c>
      <c r="F40" s="47"/>
      <c r="G40" s="48"/>
      <c r="H40" s="87"/>
      <c r="I40" s="36"/>
      <c r="J40" s="37"/>
    </row>
    <row r="41" spans="1:10" ht="15" customHeight="1">
      <c r="A41" s="60" t="s">
        <v>43</v>
      </c>
      <c r="B41" s="44"/>
      <c r="C41" s="45">
        <v>696</v>
      </c>
      <c r="D41" s="44">
        <v>2290</v>
      </c>
      <c r="E41" s="46">
        <v>0.59</v>
      </c>
      <c r="F41" s="47"/>
      <c r="G41" s="48"/>
      <c r="H41" s="87"/>
      <c r="I41" s="36"/>
      <c r="J41" s="37"/>
    </row>
    <row r="42" spans="1:10" ht="15" customHeight="1">
      <c r="A42" s="60" t="s">
        <v>36</v>
      </c>
      <c r="B42" s="44"/>
      <c r="C42" s="45">
        <v>646</v>
      </c>
      <c r="D42" s="44">
        <v>2125</v>
      </c>
      <c r="E42" s="46">
        <v>0.55</v>
      </c>
      <c r="F42" s="47"/>
      <c r="G42" s="48"/>
      <c r="H42" s="87"/>
      <c r="I42" s="36"/>
      <c r="J42" s="37"/>
    </row>
    <row r="43" spans="1:10" ht="15" customHeight="1">
      <c r="A43" s="60" t="s">
        <v>37</v>
      </c>
      <c r="B43" s="44"/>
      <c r="C43" s="45">
        <v>472</v>
      </c>
      <c r="D43" s="44">
        <v>1553</v>
      </c>
      <c r="E43" s="46">
        <v>0.4</v>
      </c>
      <c r="F43" s="47"/>
      <c r="G43" s="48"/>
      <c r="H43" s="87"/>
      <c r="I43" s="36"/>
      <c r="J43" s="37"/>
    </row>
    <row r="44" spans="1:10" ht="15" customHeight="1">
      <c r="A44" s="60" t="s">
        <v>39</v>
      </c>
      <c r="B44" s="44"/>
      <c r="C44" s="45">
        <v>456</v>
      </c>
      <c r="D44" s="44">
        <v>1500</v>
      </c>
      <c r="E44" s="46">
        <v>0.39</v>
      </c>
      <c r="F44" s="47"/>
      <c r="G44" s="48"/>
      <c r="H44" s="87"/>
      <c r="I44" s="36"/>
      <c r="J44" s="37"/>
    </row>
    <row r="45" spans="1:10" ht="15" customHeight="1">
      <c r="A45" s="60" t="s">
        <v>46</v>
      </c>
      <c r="B45" s="44"/>
      <c r="C45" s="45">
        <v>420</v>
      </c>
      <c r="D45" s="44">
        <v>1382</v>
      </c>
      <c r="E45" s="46">
        <v>0.36</v>
      </c>
      <c r="F45" s="47"/>
      <c r="G45" s="48"/>
      <c r="H45" s="87"/>
      <c r="I45" s="36"/>
      <c r="J45" s="37"/>
    </row>
    <row r="46" spans="1:10" ht="15" customHeight="1">
      <c r="A46" s="60" t="s">
        <v>40</v>
      </c>
      <c r="B46" s="44"/>
      <c r="C46" s="45">
        <v>403</v>
      </c>
      <c r="D46" s="44">
        <v>1326</v>
      </c>
      <c r="E46" s="46">
        <v>0.34</v>
      </c>
      <c r="F46" s="47"/>
      <c r="G46" s="48"/>
      <c r="H46" s="87"/>
      <c r="I46" s="36"/>
      <c r="J46" s="37"/>
    </row>
    <row r="47" spans="1:10" ht="15" customHeight="1">
      <c r="A47" s="60" t="s">
        <v>41</v>
      </c>
      <c r="B47" s="44"/>
      <c r="C47" s="45">
        <v>374</v>
      </c>
      <c r="D47" s="44">
        <v>1230</v>
      </c>
      <c r="E47" s="46">
        <v>0.32</v>
      </c>
      <c r="F47" s="47"/>
      <c r="G47" s="48"/>
      <c r="H47" s="87"/>
      <c r="I47" s="36"/>
      <c r="J47" s="37"/>
    </row>
    <row r="48" spans="1:10" ht="15" customHeight="1">
      <c r="A48" s="60" t="s">
        <v>27</v>
      </c>
      <c r="B48" s="44">
        <v>345</v>
      </c>
      <c r="C48" s="45">
        <v>100</v>
      </c>
      <c r="D48" s="44">
        <v>674</v>
      </c>
      <c r="E48" s="46">
        <v>0.18</v>
      </c>
      <c r="F48" s="47"/>
      <c r="G48" s="48"/>
      <c r="H48" s="87"/>
      <c r="I48" s="36"/>
      <c r="J48" s="37"/>
    </row>
    <row r="49" spans="1:10" ht="15" customHeight="1">
      <c r="A49" s="60" t="s">
        <v>42</v>
      </c>
      <c r="B49" s="44"/>
      <c r="C49" s="45">
        <v>159</v>
      </c>
      <c r="D49" s="44">
        <v>523</v>
      </c>
      <c r="E49" s="46">
        <v>0.14</v>
      </c>
      <c r="F49" s="47"/>
      <c r="G49" s="48"/>
      <c r="H49" s="87"/>
      <c r="I49" s="36"/>
      <c r="J49" s="37"/>
    </row>
    <row r="50" spans="1:10" ht="15" customHeight="1">
      <c r="A50" s="60" t="s">
        <v>48</v>
      </c>
      <c r="B50" s="44">
        <v>200</v>
      </c>
      <c r="C50" s="45"/>
      <c r="D50" s="44">
        <v>200</v>
      </c>
      <c r="E50" s="46">
        <v>0.05</v>
      </c>
      <c r="F50" s="47"/>
      <c r="G50" s="48"/>
      <c r="H50" s="87"/>
      <c r="I50" s="36"/>
      <c r="J50" s="37"/>
    </row>
    <row r="51" spans="1:10" ht="6" customHeight="1">
      <c r="A51" s="43"/>
      <c r="B51" s="44"/>
      <c r="C51" s="45"/>
      <c r="D51" s="44"/>
      <c r="E51" s="46"/>
      <c r="F51" s="47"/>
      <c r="G51" s="48"/>
      <c r="H51" s="87"/>
      <c r="I51" s="35"/>
      <c r="J51" s="37"/>
    </row>
    <row r="52" spans="1:10" ht="14.25">
      <c r="A52" s="30" t="s">
        <v>49</v>
      </c>
      <c r="B52" s="62">
        <v>7680</v>
      </c>
      <c r="C52" s="63">
        <v>1212</v>
      </c>
      <c r="D52" s="31">
        <v>11668</v>
      </c>
      <c r="E52" s="32">
        <v>3.03</v>
      </c>
      <c r="F52" s="47"/>
      <c r="G52" s="48"/>
      <c r="H52" s="88"/>
      <c r="I52" s="36"/>
      <c r="J52" s="37"/>
    </row>
    <row r="53" spans="1:10" ht="6" customHeight="1">
      <c r="A53" s="43"/>
      <c r="B53" s="64"/>
      <c r="C53" s="65"/>
      <c r="D53" s="64"/>
      <c r="E53" s="66"/>
      <c r="F53" s="47"/>
      <c r="G53" s="48"/>
      <c r="H53" s="87"/>
      <c r="I53" s="37"/>
      <c r="J53" s="37"/>
    </row>
    <row r="54" spans="1:10" ht="13.5" customHeight="1">
      <c r="A54" s="67" t="s">
        <v>5</v>
      </c>
      <c r="B54" s="68">
        <f>+B52+B17+B10</f>
        <v>134537.4</v>
      </c>
      <c r="C54" s="68">
        <f>+C52+C17+C10</f>
        <v>76155</v>
      </c>
      <c r="D54" s="68">
        <f>+D52+D17+D10</f>
        <v>385088</v>
      </c>
      <c r="E54" s="33">
        <f>+E52+E17+E10</f>
        <v>100</v>
      </c>
      <c r="F54" s="47"/>
      <c r="G54" s="34"/>
      <c r="H54" s="77"/>
      <c r="I54" s="36"/>
      <c r="J54" s="37"/>
    </row>
    <row r="55" spans="1:9" ht="3" customHeight="1">
      <c r="A55" s="69"/>
      <c r="B55" s="70"/>
      <c r="C55" s="71"/>
      <c r="D55" s="69"/>
      <c r="E55" s="72"/>
      <c r="F55" s="85"/>
      <c r="G55" s="74"/>
      <c r="H55" s="87"/>
      <c r="I55" s="37"/>
    </row>
    <row r="56" spans="1:8" ht="13.5" customHeight="1">
      <c r="A56" s="75" t="s">
        <v>53</v>
      </c>
      <c r="B56" s="42"/>
      <c r="C56" s="42"/>
      <c r="D56" s="42"/>
      <c r="E56" s="76"/>
      <c r="F56" s="77"/>
      <c r="G56" s="78"/>
      <c r="H56" s="77"/>
    </row>
    <row r="57" spans="1:8" ht="13.5" customHeight="1">
      <c r="A57" s="75"/>
      <c r="B57" s="42"/>
      <c r="C57" s="42"/>
      <c r="D57" s="76"/>
      <c r="E57" s="76"/>
      <c r="F57" s="78"/>
      <c r="G57" s="78"/>
      <c r="H57" s="77"/>
    </row>
    <row r="58" spans="1:8" ht="13.5" customHeight="1">
      <c r="A58" s="79"/>
      <c r="B58" s="36"/>
      <c r="C58" s="36"/>
      <c r="D58" s="80"/>
      <c r="E58" s="76"/>
      <c r="F58" s="78"/>
      <c r="G58" s="78"/>
      <c r="H58" s="77"/>
    </row>
    <row r="59" spans="1:8" ht="13.5" customHeight="1">
      <c r="A59" s="79"/>
      <c r="B59" s="36"/>
      <c r="C59" s="36"/>
      <c r="D59" s="76"/>
      <c r="E59" s="37"/>
      <c r="F59" s="74"/>
      <c r="G59" s="74"/>
      <c r="H59" s="77"/>
    </row>
    <row r="60" spans="1:8" ht="12.75">
      <c r="A60" s="81"/>
      <c r="B60" s="36"/>
      <c r="C60" s="36"/>
      <c r="D60" s="76"/>
      <c r="F60" s="73"/>
      <c r="G60" s="74"/>
      <c r="H60" s="77"/>
    </row>
    <row r="61" spans="1:8" ht="12.75">
      <c r="A61" s="81"/>
      <c r="B61" s="36"/>
      <c r="C61" s="36"/>
      <c r="D61" s="76"/>
      <c r="F61" s="73"/>
      <c r="G61" s="74"/>
      <c r="H61" s="77"/>
    </row>
    <row r="62" spans="1:8" ht="12.75">
      <c r="A62" s="81"/>
      <c r="B62" s="36"/>
      <c r="C62" s="36"/>
      <c r="D62" s="76"/>
      <c r="F62" s="73"/>
      <c r="G62" s="74"/>
      <c r="H62" s="77"/>
    </row>
    <row r="63" spans="1:8" ht="12.75">
      <c r="A63" s="73"/>
      <c r="B63" s="36"/>
      <c r="C63" s="36"/>
      <c r="D63" s="36"/>
      <c r="F63" s="73"/>
      <c r="G63" s="74"/>
      <c r="H63" s="77"/>
    </row>
    <row r="64" spans="1:8" ht="12.75">
      <c r="A64" s="73"/>
      <c r="B64" s="36"/>
      <c r="C64" s="36"/>
      <c r="E64" s="82"/>
      <c r="F64" s="89"/>
      <c r="G64" s="74"/>
      <c r="H64" s="77"/>
    </row>
    <row r="65" spans="1:8" ht="12.75">
      <c r="A65" s="73"/>
      <c r="B65" s="36"/>
      <c r="C65" s="36"/>
      <c r="F65" s="73"/>
      <c r="G65" s="74"/>
      <c r="H65" s="77"/>
    </row>
    <row r="66" spans="1:8" ht="12.75">
      <c r="A66" s="73"/>
      <c r="B66" s="36"/>
      <c r="C66" s="36"/>
      <c r="F66" s="73"/>
      <c r="G66" s="74"/>
      <c r="H66" s="77"/>
    </row>
    <row r="67" spans="1:8" ht="12.75">
      <c r="A67" s="73"/>
      <c r="B67" s="83"/>
      <c r="C67" s="83"/>
      <c r="F67" s="73"/>
      <c r="G67" s="74"/>
      <c r="H67" s="87"/>
    </row>
    <row r="68" spans="1:8" ht="12.75">
      <c r="A68" s="73"/>
      <c r="B68" s="83"/>
      <c r="C68" s="83"/>
      <c r="F68" s="73"/>
      <c r="G68" s="74"/>
      <c r="H68" s="87"/>
    </row>
    <row r="69" spans="1:8" ht="12.75">
      <c r="A69" s="73"/>
      <c r="B69" s="83"/>
      <c r="C69" s="83"/>
      <c r="F69" s="73"/>
      <c r="G69" s="74"/>
      <c r="H69" s="87"/>
    </row>
    <row r="70" spans="1:8" ht="12.75">
      <c r="A70" s="73"/>
      <c r="B70" s="83"/>
      <c r="C70" s="77"/>
      <c r="F70" s="73"/>
      <c r="G70" s="74"/>
      <c r="H70" s="87"/>
    </row>
    <row r="71" spans="1:8" ht="12.75">
      <c r="A71" s="73"/>
      <c r="B71" s="83"/>
      <c r="C71" s="83"/>
      <c r="H71" s="35"/>
    </row>
    <row r="72" spans="1:8" ht="12.75">
      <c r="A72" s="73"/>
      <c r="B72" s="73"/>
      <c r="C72" s="83"/>
      <c r="H72" s="35"/>
    </row>
    <row r="73" spans="1:8" ht="12.75">
      <c r="A73" s="73"/>
      <c r="B73" s="73"/>
      <c r="C73" s="83"/>
      <c r="H73" s="35"/>
    </row>
    <row r="74" spans="1:8" ht="12.75">
      <c r="A74" s="73"/>
      <c r="B74" s="73"/>
      <c r="C74" s="83"/>
      <c r="H74" s="35"/>
    </row>
    <row r="75" spans="1:8" ht="12.75">
      <c r="A75" s="73"/>
      <c r="B75" s="7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3" ht="12.75">
      <c r="A79" s="73"/>
      <c r="B79" s="73"/>
      <c r="C79" s="83"/>
    </row>
    <row r="80" spans="1:3" ht="12.75">
      <c r="A80" s="73"/>
      <c r="B80" s="73"/>
      <c r="C80" s="83"/>
    </row>
    <row r="81" spans="1:3" ht="12.75">
      <c r="A81" s="73"/>
      <c r="B81" s="73"/>
      <c r="C81" s="83"/>
    </row>
    <row r="82" spans="1:3" ht="12.75">
      <c r="A82" s="73"/>
      <c r="B82" s="73"/>
      <c r="C82" s="83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workbookViewId="0" topLeftCell="A28">
      <selection activeCell="C20" sqref="C20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1"/>
      <c r="G1" s="2"/>
    </row>
    <row r="2" spans="1:7" ht="15">
      <c r="A2" s="116" t="s">
        <v>1</v>
      </c>
      <c r="B2" s="116"/>
      <c r="C2" s="116"/>
      <c r="D2" s="116"/>
      <c r="E2" s="116"/>
      <c r="F2" s="1"/>
      <c r="G2" s="2"/>
    </row>
    <row r="3" spans="1:7" ht="14.25">
      <c r="A3" s="117" t="s">
        <v>55</v>
      </c>
      <c r="B3" s="117"/>
      <c r="C3" s="117"/>
      <c r="D3" s="117"/>
      <c r="E3" s="117"/>
      <c r="F3" s="4"/>
      <c r="G3" s="5"/>
    </row>
    <row r="4" spans="1:7" ht="12.75">
      <c r="A4" s="118" t="s">
        <v>2</v>
      </c>
      <c r="B4" s="118"/>
      <c r="C4" s="118"/>
      <c r="D4" s="118"/>
      <c r="E4" s="118"/>
      <c r="F4" s="6"/>
      <c r="G4" s="7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+B11+B12+B13+B14</f>
        <v>88710.6</v>
      </c>
      <c r="C10" s="31">
        <f>+C11+C12+C13+C14</f>
        <v>59064.8</v>
      </c>
      <c r="D10" s="31">
        <f>+D11+D12+D13+D14</f>
        <v>286932</v>
      </c>
      <c r="E10" s="51">
        <f>SUM(E11:E14)</f>
        <v>73.17999999999999</v>
      </c>
      <c r="F10" s="68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48"/>
      <c r="H11" s="87"/>
      <c r="I11" s="36"/>
      <c r="J11" s="37"/>
    </row>
    <row r="12" spans="1:10" ht="15" customHeight="1">
      <c r="A12" s="43" t="s">
        <v>14</v>
      </c>
      <c r="B12" s="44">
        <v>73333</v>
      </c>
      <c r="C12" s="45">
        <v>58498</v>
      </c>
      <c r="D12" s="44">
        <v>269652</v>
      </c>
      <c r="E12" s="46">
        <v>68.77</v>
      </c>
      <c r="F12" s="61"/>
      <c r="G12" s="48"/>
      <c r="H12" s="87"/>
      <c r="I12" s="36"/>
      <c r="J12" s="37"/>
    </row>
    <row r="13" spans="1:10" ht="14.25">
      <c r="A13" s="43" t="s">
        <v>12</v>
      </c>
      <c r="B13" s="44">
        <v>15</v>
      </c>
      <c r="C13" s="45">
        <v>566.8</v>
      </c>
      <c r="D13" s="44">
        <v>1917</v>
      </c>
      <c r="E13" s="46">
        <v>0.49</v>
      </c>
      <c r="F13" s="61"/>
      <c r="G13" s="48"/>
      <c r="H13" s="87"/>
      <c r="I13" s="36"/>
      <c r="J13" s="37"/>
    </row>
    <row r="14" spans="1:10" ht="14.25">
      <c r="A14" s="43" t="s">
        <v>15</v>
      </c>
      <c r="B14" s="44">
        <v>15361.6</v>
      </c>
      <c r="C14" s="45"/>
      <c r="D14" s="44">
        <v>15362</v>
      </c>
      <c r="E14" s="46">
        <v>3.92</v>
      </c>
      <c r="F14" s="61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23285.6</v>
      </c>
      <c r="C17" s="31">
        <f>+C19+C26</f>
        <v>20438.4</v>
      </c>
      <c r="D17" s="31">
        <f>+D19+D26</f>
        <v>91877</v>
      </c>
      <c r="E17" s="51">
        <f>+E19+E26</f>
        <v>23.430000000000003</v>
      </c>
      <c r="F17" s="68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3995</v>
      </c>
      <c r="C19" s="54">
        <f>SUM(C20:C24)</f>
        <v>1605.4</v>
      </c>
      <c r="D19" s="54">
        <v>9383</v>
      </c>
      <c r="E19" s="58">
        <f>SUM(E20:E24)</f>
        <v>2.39</v>
      </c>
      <c r="F19" s="84"/>
      <c r="G19" s="56"/>
      <c r="H19" s="77"/>
      <c r="I19" s="36"/>
      <c r="J19" s="37"/>
    </row>
    <row r="20" spans="1:10" ht="15" customHeight="1">
      <c r="A20" s="57" t="s">
        <v>18</v>
      </c>
      <c r="B20" s="44">
        <v>3995</v>
      </c>
      <c r="C20" s="45">
        <v>468</v>
      </c>
      <c r="D20" s="44">
        <v>5566</v>
      </c>
      <c r="E20" s="46">
        <v>1.42</v>
      </c>
      <c r="F20" s="61"/>
      <c r="G20" s="48"/>
      <c r="H20" s="83"/>
      <c r="I20" s="36"/>
      <c r="J20" s="37"/>
    </row>
    <row r="21" spans="1:10" ht="15" customHeight="1">
      <c r="A21" s="57" t="s">
        <v>21</v>
      </c>
      <c r="B21" s="44"/>
      <c r="C21" s="45">
        <v>408</v>
      </c>
      <c r="D21" s="44">
        <v>1369</v>
      </c>
      <c r="E21" s="46">
        <v>0.35</v>
      </c>
      <c r="F21" s="61"/>
      <c r="G21" s="48"/>
      <c r="H21" s="87"/>
      <c r="I21" s="36"/>
      <c r="J21" s="37"/>
    </row>
    <row r="22" spans="1:10" ht="15" customHeight="1">
      <c r="A22" s="57" t="s">
        <v>22</v>
      </c>
      <c r="B22" s="44"/>
      <c r="C22" s="45">
        <v>98.4</v>
      </c>
      <c r="D22" s="44">
        <v>330</v>
      </c>
      <c r="E22" s="46">
        <v>0.08</v>
      </c>
      <c r="F22" s="61"/>
      <c r="G22" s="48"/>
      <c r="H22" s="87"/>
      <c r="I22" s="36"/>
      <c r="J22" s="37"/>
    </row>
    <row r="23" spans="1:10" ht="15" customHeight="1">
      <c r="A23" s="57" t="s">
        <v>20</v>
      </c>
      <c r="B23" s="44"/>
      <c r="C23" s="45">
        <v>315</v>
      </c>
      <c r="D23" s="44">
        <v>1057</v>
      </c>
      <c r="E23" s="46">
        <v>0.27</v>
      </c>
      <c r="F23" s="61"/>
      <c r="G23" s="48"/>
      <c r="H23" s="87"/>
      <c r="I23" s="36"/>
      <c r="J23" s="37"/>
    </row>
    <row r="24" spans="1:10" ht="15" customHeight="1">
      <c r="A24" s="57" t="s">
        <v>23</v>
      </c>
      <c r="B24" s="44"/>
      <c r="C24" s="45">
        <v>316</v>
      </c>
      <c r="D24" s="44">
        <v>1060</v>
      </c>
      <c r="E24" s="46">
        <v>0.27</v>
      </c>
      <c r="F24" s="61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SUM(B27:B50)</f>
        <v>19290.6</v>
      </c>
      <c r="C26" s="54">
        <f>SUM(C27:C50)</f>
        <v>18833</v>
      </c>
      <c r="D26" s="54">
        <v>82494</v>
      </c>
      <c r="E26" s="58">
        <f>SUM(E27:E50)</f>
        <v>21.040000000000003</v>
      </c>
      <c r="F26" s="61"/>
      <c r="G26" s="48"/>
      <c r="H26" s="59"/>
      <c r="I26" s="36"/>
      <c r="J26" s="37"/>
    </row>
    <row r="27" spans="1:10" ht="15" customHeight="1">
      <c r="A27" s="60" t="s">
        <v>26</v>
      </c>
      <c r="B27" s="44">
        <v>15745.6</v>
      </c>
      <c r="C27" s="45"/>
      <c r="D27" s="44">
        <v>15746</v>
      </c>
      <c r="E27" s="46">
        <v>4.02</v>
      </c>
      <c r="F27" s="61"/>
      <c r="G27" s="48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7346</v>
      </c>
      <c r="E28" s="46">
        <v>1.87</v>
      </c>
      <c r="F28" s="61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2075</v>
      </c>
      <c r="D29" s="44">
        <v>6964</v>
      </c>
      <c r="E29" s="46">
        <v>1.78</v>
      </c>
      <c r="F29" s="61"/>
      <c r="G29" s="48"/>
      <c r="H29" s="87"/>
      <c r="I29" s="36"/>
      <c r="J29" s="37"/>
    </row>
    <row r="30" spans="1:10" ht="15" customHeight="1">
      <c r="A30" s="60" t="s">
        <v>38</v>
      </c>
      <c r="B30" s="44"/>
      <c r="C30" s="45">
        <v>1599</v>
      </c>
      <c r="D30" s="44">
        <v>5366</v>
      </c>
      <c r="E30" s="46">
        <v>1.37</v>
      </c>
      <c r="F30" s="61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1535</v>
      </c>
      <c r="D31" s="44">
        <v>5151</v>
      </c>
      <c r="E31" s="46">
        <v>1.31</v>
      </c>
      <c r="F31" s="61"/>
      <c r="G31" s="48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4826</v>
      </c>
      <c r="E32" s="46">
        <v>1.23</v>
      </c>
      <c r="F32" s="61"/>
      <c r="G32" s="48"/>
      <c r="H32" s="87"/>
      <c r="I32" s="36"/>
      <c r="J32" s="37"/>
    </row>
    <row r="33" spans="1:10" ht="15" customHeight="1">
      <c r="A33" s="60" t="s">
        <v>31</v>
      </c>
      <c r="B33" s="44"/>
      <c r="C33" s="45">
        <v>1066</v>
      </c>
      <c r="D33" s="44">
        <v>3577</v>
      </c>
      <c r="E33" s="46">
        <v>0.91</v>
      </c>
      <c r="F33" s="61"/>
      <c r="G33" s="48"/>
      <c r="H33" s="87"/>
      <c r="I33" s="36"/>
      <c r="J33" s="37"/>
    </row>
    <row r="34" spans="1:10" ht="15" customHeight="1">
      <c r="A34" s="60" t="s">
        <v>32</v>
      </c>
      <c r="B34" s="44"/>
      <c r="C34" s="45">
        <v>1017</v>
      </c>
      <c r="D34" s="44">
        <v>3413</v>
      </c>
      <c r="E34" s="46">
        <v>0.87</v>
      </c>
      <c r="F34" s="61"/>
      <c r="G34" s="48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3356</v>
      </c>
      <c r="E35" s="46">
        <v>0.86</v>
      </c>
      <c r="F35" s="61"/>
      <c r="G35" s="48"/>
      <c r="H35" s="87"/>
      <c r="I35" s="36"/>
      <c r="J35" s="37"/>
    </row>
    <row r="36" spans="1:10" ht="15" customHeight="1">
      <c r="A36" s="60" t="s">
        <v>44</v>
      </c>
      <c r="B36" s="44"/>
      <c r="C36" s="45">
        <v>883</v>
      </c>
      <c r="D36" s="44">
        <v>2963</v>
      </c>
      <c r="E36" s="46">
        <v>0.76</v>
      </c>
      <c r="F36" s="61"/>
      <c r="G36" s="48"/>
      <c r="H36" s="87"/>
      <c r="I36" s="36"/>
      <c r="J36" s="37"/>
    </row>
    <row r="37" spans="1:10" ht="15" customHeight="1">
      <c r="A37" s="60" t="s">
        <v>47</v>
      </c>
      <c r="B37" s="44">
        <v>3000</v>
      </c>
      <c r="C37" s="45"/>
      <c r="D37" s="44">
        <v>3000</v>
      </c>
      <c r="E37" s="46">
        <v>0.77</v>
      </c>
      <c r="F37" s="61"/>
      <c r="G37" s="48"/>
      <c r="H37" s="87"/>
      <c r="I37" s="36"/>
      <c r="J37" s="37"/>
    </row>
    <row r="38" spans="1:10" ht="15" customHeight="1">
      <c r="A38" s="60" t="s">
        <v>34</v>
      </c>
      <c r="B38" s="44"/>
      <c r="C38" s="45">
        <v>837</v>
      </c>
      <c r="D38" s="44">
        <v>2809</v>
      </c>
      <c r="E38" s="46">
        <v>0.72</v>
      </c>
      <c r="F38" s="61"/>
      <c r="G38" s="48"/>
      <c r="H38" s="87"/>
      <c r="I38" s="36"/>
      <c r="J38" s="37"/>
    </row>
    <row r="39" spans="1:10" ht="15" customHeight="1">
      <c r="A39" s="60" t="s">
        <v>33</v>
      </c>
      <c r="B39" s="44"/>
      <c r="C39" s="45">
        <v>854</v>
      </c>
      <c r="D39" s="44">
        <v>2866</v>
      </c>
      <c r="E39" s="46">
        <v>0.73</v>
      </c>
      <c r="F39" s="61"/>
      <c r="G39" s="48"/>
      <c r="H39" s="87"/>
      <c r="I39" s="36"/>
      <c r="J39" s="37"/>
    </row>
    <row r="40" spans="1:10" ht="15" customHeight="1">
      <c r="A40" s="60" t="s">
        <v>35</v>
      </c>
      <c r="B40" s="44"/>
      <c r="C40" s="45">
        <v>704</v>
      </c>
      <c r="D40" s="44">
        <v>2363</v>
      </c>
      <c r="E40" s="46">
        <v>0.6</v>
      </c>
      <c r="F40" s="61"/>
      <c r="G40" s="48"/>
      <c r="H40" s="87"/>
      <c r="I40" s="36"/>
      <c r="J40" s="37"/>
    </row>
    <row r="41" spans="1:10" ht="15" customHeight="1">
      <c r="A41" s="60" t="s">
        <v>43</v>
      </c>
      <c r="B41" s="44"/>
      <c r="C41" s="45">
        <v>669</v>
      </c>
      <c r="D41" s="44">
        <v>2245</v>
      </c>
      <c r="E41" s="46">
        <v>0.57</v>
      </c>
      <c r="F41" s="61"/>
      <c r="G41" s="48"/>
      <c r="H41" s="87"/>
      <c r="I41" s="36"/>
      <c r="J41" s="37"/>
    </row>
    <row r="42" spans="1:10" ht="15" customHeight="1">
      <c r="A42" s="60" t="s">
        <v>36</v>
      </c>
      <c r="B42" s="44"/>
      <c r="C42" s="45">
        <v>646</v>
      </c>
      <c r="D42" s="44">
        <v>2168</v>
      </c>
      <c r="E42" s="46">
        <v>0.55</v>
      </c>
      <c r="F42" s="61"/>
      <c r="G42" s="48"/>
      <c r="H42" s="87"/>
      <c r="I42" s="36"/>
      <c r="J42" s="37"/>
    </row>
    <row r="43" spans="1:10" ht="15" customHeight="1">
      <c r="A43" s="60" t="s">
        <v>37</v>
      </c>
      <c r="B43" s="44"/>
      <c r="C43" s="45">
        <v>442</v>
      </c>
      <c r="D43" s="44">
        <v>1483</v>
      </c>
      <c r="E43" s="46">
        <v>0.38</v>
      </c>
      <c r="F43" s="61"/>
      <c r="G43" s="48"/>
      <c r="H43" s="87"/>
      <c r="I43" s="36"/>
      <c r="J43" s="37"/>
    </row>
    <row r="44" spans="1:10" ht="15" customHeight="1">
      <c r="A44" s="60" t="s">
        <v>39</v>
      </c>
      <c r="B44" s="44"/>
      <c r="C44" s="45">
        <v>444</v>
      </c>
      <c r="D44" s="44">
        <v>1490</v>
      </c>
      <c r="E44" s="46">
        <v>0.38</v>
      </c>
      <c r="F44" s="61"/>
      <c r="G44" s="48"/>
      <c r="H44" s="87"/>
      <c r="I44" s="36"/>
      <c r="J44" s="37"/>
    </row>
    <row r="45" spans="1:10" ht="15" customHeight="1">
      <c r="A45" s="60" t="s">
        <v>46</v>
      </c>
      <c r="B45" s="44"/>
      <c r="C45" s="45">
        <v>399</v>
      </c>
      <c r="D45" s="44">
        <v>1339</v>
      </c>
      <c r="E45" s="46">
        <v>0.34</v>
      </c>
      <c r="F45" s="61"/>
      <c r="G45" s="48"/>
      <c r="H45" s="87"/>
      <c r="I45" s="36"/>
      <c r="J45" s="37"/>
    </row>
    <row r="46" spans="1:10" ht="15" customHeight="1">
      <c r="A46" s="60" t="s">
        <v>40</v>
      </c>
      <c r="B46" s="44"/>
      <c r="C46" s="45">
        <v>403</v>
      </c>
      <c r="D46" s="44">
        <v>1352</v>
      </c>
      <c r="E46" s="46">
        <v>0.34</v>
      </c>
      <c r="F46" s="61"/>
      <c r="G46" s="48"/>
      <c r="H46" s="87"/>
      <c r="I46" s="36"/>
      <c r="J46" s="37"/>
    </row>
    <row r="47" spans="1:10" ht="15" customHeight="1">
      <c r="A47" s="60" t="s">
        <v>41</v>
      </c>
      <c r="B47" s="44"/>
      <c r="C47" s="45">
        <v>374</v>
      </c>
      <c r="D47" s="44">
        <v>1255</v>
      </c>
      <c r="E47" s="46">
        <v>0.32</v>
      </c>
      <c r="F47" s="61"/>
      <c r="G47" s="48"/>
      <c r="H47" s="87"/>
      <c r="I47" s="36"/>
      <c r="J47" s="37"/>
    </row>
    <row r="48" spans="1:10" ht="15" customHeight="1">
      <c r="A48" s="60" t="s">
        <v>27</v>
      </c>
      <c r="B48" s="44">
        <v>345</v>
      </c>
      <c r="C48" s="45">
        <v>100</v>
      </c>
      <c r="D48" s="44">
        <v>681</v>
      </c>
      <c r="E48" s="46">
        <v>0.17</v>
      </c>
      <c r="F48" s="61"/>
      <c r="G48" s="48"/>
      <c r="H48" s="87"/>
      <c r="I48" s="36"/>
      <c r="J48" s="37"/>
    </row>
    <row r="49" spans="1:10" ht="15" customHeight="1">
      <c r="A49" s="60" t="s">
        <v>42</v>
      </c>
      <c r="B49" s="44"/>
      <c r="C49" s="45">
        <v>159</v>
      </c>
      <c r="D49" s="44">
        <v>534</v>
      </c>
      <c r="E49" s="46">
        <v>0.14</v>
      </c>
      <c r="F49" s="61"/>
      <c r="G49" s="48"/>
      <c r="H49" s="87"/>
      <c r="I49" s="36"/>
      <c r="J49" s="37"/>
    </row>
    <row r="50" spans="1:10" ht="15" customHeight="1">
      <c r="A50" s="60" t="s">
        <v>48</v>
      </c>
      <c r="B50" s="44">
        <v>200</v>
      </c>
      <c r="C50" s="45"/>
      <c r="D50" s="44">
        <v>200</v>
      </c>
      <c r="E50" s="46">
        <v>0.05</v>
      </c>
      <c r="F50" s="61"/>
      <c r="G50" s="48"/>
      <c r="H50" s="87"/>
      <c r="I50" s="36"/>
      <c r="J50" s="37"/>
    </row>
    <row r="51" spans="1:10" ht="6" customHeight="1">
      <c r="A51" s="43"/>
      <c r="B51" s="44"/>
      <c r="C51" s="45"/>
      <c r="D51" s="44"/>
      <c r="E51" s="46"/>
      <c r="F51" s="47"/>
      <c r="G51" s="48"/>
      <c r="H51" s="87"/>
      <c r="I51" s="35"/>
      <c r="J51" s="37"/>
    </row>
    <row r="52" spans="1:10" ht="14.25">
      <c r="A52" s="30" t="s">
        <v>49</v>
      </c>
      <c r="B52" s="62">
        <v>13281</v>
      </c>
      <c r="C52" s="63"/>
      <c r="D52" s="31">
        <v>13281</v>
      </c>
      <c r="E52" s="32">
        <v>3.39</v>
      </c>
      <c r="F52" s="61"/>
      <c r="G52" s="49"/>
      <c r="H52" s="88"/>
      <c r="I52" s="36"/>
      <c r="J52" s="37"/>
    </row>
    <row r="53" spans="1:10" ht="6" customHeight="1">
      <c r="A53" s="43"/>
      <c r="B53" s="64"/>
      <c r="C53" s="65"/>
      <c r="D53" s="64"/>
      <c r="E53" s="66"/>
      <c r="F53" s="47"/>
      <c r="G53" s="48"/>
      <c r="H53" s="87"/>
      <c r="I53" s="37"/>
      <c r="J53" s="37"/>
    </row>
    <row r="54" spans="1:10" ht="13.5" customHeight="1">
      <c r="A54" s="67" t="s">
        <v>5</v>
      </c>
      <c r="B54" s="68">
        <f>+B52+B17+B10</f>
        <v>125277.20000000001</v>
      </c>
      <c r="C54" s="68">
        <f>+C52+C17+C10</f>
        <v>79503.20000000001</v>
      </c>
      <c r="D54" s="68">
        <v>392090</v>
      </c>
      <c r="E54" s="33">
        <f>+E52+E17+E10</f>
        <v>100</v>
      </c>
      <c r="F54" s="68"/>
      <c r="G54" s="34"/>
      <c r="H54" s="77"/>
      <c r="I54" s="36"/>
      <c r="J54" s="37"/>
    </row>
    <row r="55" spans="1:9" ht="3" customHeight="1">
      <c r="A55" s="69"/>
      <c r="B55" s="70"/>
      <c r="C55" s="71"/>
      <c r="D55" s="69"/>
      <c r="E55" s="72"/>
      <c r="F55" s="85"/>
      <c r="G55" s="74"/>
      <c r="H55" s="87"/>
      <c r="I55" s="37"/>
    </row>
    <row r="56" spans="1:8" ht="13.5" customHeight="1">
      <c r="A56" s="75" t="s">
        <v>56</v>
      </c>
      <c r="B56" s="42"/>
      <c r="C56" s="42"/>
      <c r="D56" s="42"/>
      <c r="E56" s="76"/>
      <c r="F56" s="77"/>
      <c r="G56" s="78"/>
      <c r="H56" s="77"/>
    </row>
    <row r="57" spans="1:8" ht="13.5" customHeight="1">
      <c r="A57" s="75"/>
      <c r="B57" s="42"/>
      <c r="C57" s="42"/>
      <c r="D57" s="76"/>
      <c r="E57" s="76"/>
      <c r="F57" s="78"/>
      <c r="G57" s="78"/>
      <c r="H57" s="77"/>
    </row>
    <row r="58" spans="1:8" ht="13.5" customHeight="1">
      <c r="A58" s="79"/>
      <c r="B58" s="36"/>
      <c r="C58" s="36"/>
      <c r="D58" s="80"/>
      <c r="E58" s="76"/>
      <c r="F58" s="78"/>
      <c r="G58" s="78"/>
      <c r="H58" s="77"/>
    </row>
    <row r="59" spans="1:8" ht="13.5" customHeight="1">
      <c r="A59" s="79"/>
      <c r="B59" s="36"/>
      <c r="C59" s="36"/>
      <c r="D59" s="76"/>
      <c r="E59" s="37"/>
      <c r="F59" s="74"/>
      <c r="G59" s="74"/>
      <c r="H59" s="77"/>
    </row>
    <row r="60" spans="1:8" ht="12.75">
      <c r="A60" s="81"/>
      <c r="B60" s="36"/>
      <c r="C60" s="36"/>
      <c r="D60" s="76"/>
      <c r="F60" s="73"/>
      <c r="G60" s="74"/>
      <c r="H60" s="77"/>
    </row>
    <row r="61" spans="1:8" ht="12.75">
      <c r="A61" s="81"/>
      <c r="B61" s="36"/>
      <c r="C61" s="36"/>
      <c r="D61" s="76"/>
      <c r="F61" s="73"/>
      <c r="G61" s="74"/>
      <c r="H61" s="77"/>
    </row>
    <row r="62" spans="1:8" ht="12.75">
      <c r="A62" s="81"/>
      <c r="B62" s="36"/>
      <c r="C62" s="36"/>
      <c r="D62" s="76"/>
      <c r="F62" s="73"/>
      <c r="G62" s="74"/>
      <c r="H62" s="77"/>
    </row>
    <row r="63" spans="1:8" ht="12.75">
      <c r="A63" s="73"/>
      <c r="B63" s="36"/>
      <c r="C63" s="36"/>
      <c r="D63" s="36"/>
      <c r="F63" s="73"/>
      <c r="G63" s="74"/>
      <c r="H63" s="77"/>
    </row>
    <row r="64" spans="1:8" ht="12.75">
      <c r="A64" s="73"/>
      <c r="B64" s="36"/>
      <c r="C64" s="36"/>
      <c r="E64" s="82"/>
      <c r="F64" s="89"/>
      <c r="G64" s="74"/>
      <c r="H64" s="77"/>
    </row>
    <row r="65" spans="1:8" ht="12.75">
      <c r="A65" s="73"/>
      <c r="B65" s="36"/>
      <c r="C65" s="36"/>
      <c r="F65" s="73"/>
      <c r="G65" s="74"/>
      <c r="H65" s="77"/>
    </row>
    <row r="66" spans="1:8" ht="12.75">
      <c r="A66" s="73"/>
      <c r="B66" s="36"/>
      <c r="C66" s="36"/>
      <c r="F66" s="73"/>
      <c r="G66" s="74"/>
      <c r="H66" s="77"/>
    </row>
    <row r="67" spans="1:8" ht="12.75">
      <c r="A67" s="73"/>
      <c r="B67" s="83"/>
      <c r="C67" s="83"/>
      <c r="F67" s="73"/>
      <c r="G67" s="74"/>
      <c r="H67" s="87"/>
    </row>
    <row r="68" spans="1:8" ht="12.75">
      <c r="A68" s="73"/>
      <c r="B68" s="83"/>
      <c r="C68" s="83"/>
      <c r="F68" s="73"/>
      <c r="G68" s="74"/>
      <c r="H68" s="87"/>
    </row>
    <row r="69" spans="1:8" ht="12.75">
      <c r="A69" s="73"/>
      <c r="B69" s="83"/>
      <c r="C69" s="83"/>
      <c r="F69" s="73"/>
      <c r="G69" s="74"/>
      <c r="H69" s="87"/>
    </row>
    <row r="70" spans="1:8" ht="12.75">
      <c r="A70" s="73"/>
      <c r="B70" s="83"/>
      <c r="C70" s="77"/>
      <c r="F70" s="73"/>
      <c r="G70" s="74"/>
      <c r="H70" s="87"/>
    </row>
    <row r="71" spans="1:8" ht="12.75">
      <c r="A71" s="73"/>
      <c r="B71" s="83"/>
      <c r="C71" s="83"/>
      <c r="H71" s="35"/>
    </row>
    <row r="72" spans="1:8" ht="12.75">
      <c r="A72" s="73"/>
      <c r="B72" s="73"/>
      <c r="C72" s="83"/>
      <c r="H72" s="35"/>
    </row>
    <row r="73" spans="1:8" ht="12.75">
      <c r="A73" s="73"/>
      <c r="B73" s="73"/>
      <c r="C73" s="83"/>
      <c r="H73" s="35"/>
    </row>
    <row r="74" spans="1:8" ht="12.75">
      <c r="A74" s="73"/>
      <c r="B74" s="73"/>
      <c r="C74" s="83"/>
      <c r="H74" s="35"/>
    </row>
    <row r="75" spans="1:8" ht="12.75">
      <c r="A75" s="73"/>
      <c r="B75" s="7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3" ht="12.75">
      <c r="A79" s="73"/>
      <c r="B79" s="73"/>
      <c r="C79" s="83"/>
    </row>
    <row r="80" spans="1:3" ht="12.75">
      <c r="A80" s="73"/>
      <c r="B80" s="73"/>
      <c r="C80" s="83"/>
    </row>
    <row r="81" spans="1:3" ht="12.75">
      <c r="A81" s="73"/>
      <c r="B81" s="73"/>
      <c r="C81" s="83"/>
    </row>
    <row r="82" spans="1:3" ht="12.75">
      <c r="A82" s="73"/>
      <c r="B82" s="73"/>
      <c r="C82" s="83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30">
      <selection activeCell="F24" sqref="F24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1"/>
      <c r="G1" s="2"/>
    </row>
    <row r="2" spans="1:7" ht="15">
      <c r="A2" s="116" t="s">
        <v>1</v>
      </c>
      <c r="B2" s="116"/>
      <c r="C2" s="116"/>
      <c r="D2" s="116"/>
      <c r="E2" s="116"/>
      <c r="F2" s="1"/>
      <c r="G2" s="2"/>
    </row>
    <row r="3" spans="1:7" ht="14.25">
      <c r="A3" s="117" t="s">
        <v>57</v>
      </c>
      <c r="B3" s="117"/>
      <c r="C3" s="117"/>
      <c r="D3" s="117"/>
      <c r="E3" s="117"/>
      <c r="F3" s="4"/>
      <c r="G3" s="5"/>
    </row>
    <row r="4" spans="1:7" ht="12.75">
      <c r="A4" s="118" t="s">
        <v>2</v>
      </c>
      <c r="B4" s="118"/>
      <c r="C4" s="118"/>
      <c r="D4" s="118"/>
      <c r="E4" s="118"/>
      <c r="F4" s="6"/>
      <c r="G4" s="7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+B11+B12+B13+B14</f>
        <v>89906</v>
      </c>
      <c r="C10" s="31">
        <f>+C11+C12+C13+C14</f>
        <v>65903.5</v>
      </c>
      <c r="D10" s="31">
        <f>+D11+D12+D13+D14</f>
        <v>308047</v>
      </c>
      <c r="E10" s="51">
        <f>SUM(E11:E14)</f>
        <v>76.53</v>
      </c>
      <c r="F10" s="33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47"/>
      <c r="G11" s="48"/>
      <c r="H11" s="87"/>
      <c r="I11" s="36"/>
      <c r="J11" s="37"/>
    </row>
    <row r="12" spans="1:10" ht="15" customHeight="1">
      <c r="A12" s="43" t="s">
        <v>14</v>
      </c>
      <c r="B12" s="44">
        <v>73053</v>
      </c>
      <c r="C12" s="45">
        <v>65903</v>
      </c>
      <c r="D12" s="44">
        <v>291192</v>
      </c>
      <c r="E12" s="46">
        <v>72.35</v>
      </c>
      <c r="F12" s="47"/>
      <c r="G12" s="48"/>
      <c r="H12" s="87"/>
      <c r="I12" s="36"/>
      <c r="J12" s="37"/>
    </row>
    <row r="13" spans="1:10" ht="14.25">
      <c r="A13" s="43" t="s">
        <v>12</v>
      </c>
      <c r="B13" s="44">
        <v>176</v>
      </c>
      <c r="C13" s="45">
        <v>0.5</v>
      </c>
      <c r="D13" s="44">
        <v>178</v>
      </c>
      <c r="E13" s="46">
        <v>0.04</v>
      </c>
      <c r="F13" s="47"/>
      <c r="G13" s="48"/>
      <c r="H13" s="87"/>
      <c r="I13" s="36"/>
      <c r="J13" s="37"/>
    </row>
    <row r="14" spans="1:10" ht="14.25">
      <c r="A14" s="43" t="s">
        <v>15</v>
      </c>
      <c r="B14" s="44">
        <v>16676</v>
      </c>
      <c r="C14" s="45"/>
      <c r="D14" s="44">
        <v>16676</v>
      </c>
      <c r="E14" s="46">
        <v>4.14</v>
      </c>
      <c r="F14" s="47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23285.6</v>
      </c>
      <c r="C17" s="31">
        <f>+C19+C26</f>
        <v>21501</v>
      </c>
      <c r="D17" s="31">
        <f>+D19+D26</f>
        <v>94454</v>
      </c>
      <c r="E17" s="51">
        <f>+E19+E26</f>
        <v>23.47</v>
      </c>
      <c r="F17" s="33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3995</v>
      </c>
      <c r="C19" s="54">
        <f>SUM(C20:C24)</f>
        <v>2011</v>
      </c>
      <c r="D19" s="54">
        <f>SUM(D20:D24)</f>
        <v>10652</v>
      </c>
      <c r="E19" s="58">
        <f>SUM(E20:E24)</f>
        <v>2.6500000000000004</v>
      </c>
      <c r="F19" s="55"/>
      <c r="G19" s="56"/>
      <c r="H19" s="77"/>
      <c r="I19" s="36"/>
      <c r="J19" s="37"/>
    </row>
    <row r="20" spans="1:10" ht="15" customHeight="1">
      <c r="A20" s="57" t="s">
        <v>18</v>
      </c>
      <c r="B20" s="44">
        <v>3995</v>
      </c>
      <c r="C20" s="45">
        <v>622</v>
      </c>
      <c r="D20" s="44">
        <v>6054</v>
      </c>
      <c r="E20" s="46">
        <v>1.5</v>
      </c>
      <c r="F20" s="47"/>
      <c r="G20" s="48"/>
      <c r="H20" s="83"/>
      <c r="I20" s="36"/>
      <c r="J20" s="37"/>
    </row>
    <row r="21" spans="1:10" ht="15" customHeight="1">
      <c r="A21" s="57" t="s">
        <v>21</v>
      </c>
      <c r="B21" s="44"/>
      <c r="C21" s="45">
        <v>408</v>
      </c>
      <c r="D21" s="44">
        <v>1350</v>
      </c>
      <c r="E21" s="46">
        <v>0.34</v>
      </c>
      <c r="F21" s="47"/>
      <c r="G21" s="48"/>
      <c r="H21" s="87"/>
      <c r="I21" s="36"/>
      <c r="J21" s="37"/>
    </row>
    <row r="22" spans="1:10" ht="15" customHeight="1">
      <c r="A22" s="57" t="s">
        <v>20</v>
      </c>
      <c r="B22" s="44"/>
      <c r="C22" s="45">
        <v>315</v>
      </c>
      <c r="D22" s="44">
        <v>1043</v>
      </c>
      <c r="E22" s="46">
        <v>0.26</v>
      </c>
      <c r="F22" s="47"/>
      <c r="G22" s="48"/>
      <c r="H22" s="87"/>
      <c r="I22" s="36"/>
      <c r="J22" s="37"/>
    </row>
    <row r="23" spans="1:10" ht="15" customHeight="1">
      <c r="A23" s="57" t="s">
        <v>59</v>
      </c>
      <c r="B23" s="44"/>
      <c r="C23" s="45">
        <v>350</v>
      </c>
      <c r="D23" s="44">
        <v>1159</v>
      </c>
      <c r="E23" s="46">
        <v>0.29</v>
      </c>
      <c r="F23" s="47"/>
      <c r="G23" s="48"/>
      <c r="H23" s="87"/>
      <c r="I23" s="36"/>
      <c r="J23" s="37"/>
    </row>
    <row r="24" spans="1:10" ht="15" customHeight="1">
      <c r="A24" s="57" t="s">
        <v>23</v>
      </c>
      <c r="B24" s="44"/>
      <c r="C24" s="45">
        <v>316</v>
      </c>
      <c r="D24" s="44">
        <v>1046</v>
      </c>
      <c r="E24" s="46">
        <v>0.26</v>
      </c>
      <c r="F24" s="47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19290.6</v>
      </c>
      <c r="C26" s="54">
        <f>SUM(C27:C51)</f>
        <v>19490</v>
      </c>
      <c r="D26" s="54">
        <f>SUM(D27:D51)</f>
        <v>83802</v>
      </c>
      <c r="E26" s="58">
        <v>20.82</v>
      </c>
      <c r="F26" s="55"/>
      <c r="G26" s="56"/>
      <c r="H26" s="59"/>
      <c r="I26" s="36"/>
      <c r="J26" s="37"/>
    </row>
    <row r="27" spans="1:10" ht="15" customHeight="1">
      <c r="A27" s="60" t="s">
        <v>26</v>
      </c>
      <c r="B27" s="44">
        <v>15745.6</v>
      </c>
      <c r="C27" s="45"/>
      <c r="D27" s="44">
        <v>15746</v>
      </c>
      <c r="E27" s="46">
        <v>3.91</v>
      </c>
      <c r="F27" s="47"/>
      <c r="G27" s="90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7246</v>
      </c>
      <c r="E28" s="46">
        <v>1.8</v>
      </c>
      <c r="F28" s="47"/>
      <c r="G28" s="90"/>
      <c r="H28" s="87"/>
      <c r="I28" s="36"/>
      <c r="J28" s="37"/>
    </row>
    <row r="29" spans="1:10" ht="15" customHeight="1">
      <c r="A29" s="60" t="s">
        <v>28</v>
      </c>
      <c r="B29" s="44"/>
      <c r="C29" s="45">
        <v>2072</v>
      </c>
      <c r="D29" s="44">
        <v>6858</v>
      </c>
      <c r="E29" s="46">
        <v>1.7</v>
      </c>
      <c r="F29" s="47"/>
      <c r="G29" s="90"/>
      <c r="H29" s="87"/>
      <c r="I29" s="36"/>
      <c r="J29" s="37"/>
    </row>
    <row r="30" spans="1:10" ht="15" customHeight="1">
      <c r="A30" s="60" t="s">
        <v>38</v>
      </c>
      <c r="B30" s="44"/>
      <c r="C30" s="45">
        <v>1282</v>
      </c>
      <c r="D30" s="44">
        <v>4243</v>
      </c>
      <c r="E30" s="46">
        <v>1.05</v>
      </c>
      <c r="F30" s="47"/>
      <c r="G30" s="90"/>
      <c r="H30" s="87"/>
      <c r="I30" s="36"/>
      <c r="J30" s="37"/>
    </row>
    <row r="31" spans="1:10" ht="15" customHeight="1">
      <c r="A31" s="60" t="s">
        <v>29</v>
      </c>
      <c r="B31" s="44"/>
      <c r="C31" s="45">
        <v>1535</v>
      </c>
      <c r="D31" s="44">
        <v>5081</v>
      </c>
      <c r="E31" s="46">
        <v>1.26</v>
      </c>
      <c r="F31" s="47"/>
      <c r="G31" s="90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4760</v>
      </c>
      <c r="E32" s="46">
        <v>1.18</v>
      </c>
      <c r="F32" s="47"/>
      <c r="G32" s="90"/>
      <c r="H32" s="87"/>
      <c r="I32" s="36"/>
      <c r="J32" s="37"/>
    </row>
    <row r="33" spans="1:10" ht="15" customHeight="1">
      <c r="A33" s="60" t="s">
        <v>31</v>
      </c>
      <c r="B33" s="44"/>
      <c r="C33" s="45">
        <v>1065</v>
      </c>
      <c r="D33" s="44">
        <v>3525</v>
      </c>
      <c r="E33" s="46">
        <v>0.883</v>
      </c>
      <c r="F33" s="47"/>
      <c r="G33" s="90"/>
      <c r="H33" s="87"/>
      <c r="I33" s="36"/>
      <c r="J33" s="37"/>
    </row>
    <row r="34" spans="1:10" ht="15" customHeight="1">
      <c r="A34" s="60" t="s">
        <v>32</v>
      </c>
      <c r="B34" s="44"/>
      <c r="C34" s="45">
        <v>1016</v>
      </c>
      <c r="D34" s="44">
        <v>3363</v>
      </c>
      <c r="E34" s="46">
        <v>0.84</v>
      </c>
      <c r="F34" s="47"/>
      <c r="G34" s="90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3310</v>
      </c>
      <c r="E35" s="46">
        <v>0.82</v>
      </c>
      <c r="F35" s="47"/>
      <c r="G35" s="90"/>
      <c r="H35" s="87"/>
      <c r="I35" s="36"/>
      <c r="J35" s="37"/>
    </row>
    <row r="36" spans="1:10" ht="15" customHeight="1">
      <c r="A36" s="60" t="s">
        <v>64</v>
      </c>
      <c r="B36" s="44"/>
      <c r="C36" s="45">
        <v>1000</v>
      </c>
      <c r="D36" s="44">
        <v>3310</v>
      </c>
      <c r="E36" s="46">
        <v>0.82</v>
      </c>
      <c r="F36" s="47"/>
      <c r="G36" s="90"/>
      <c r="H36" s="87"/>
      <c r="I36" s="36"/>
      <c r="J36" s="37"/>
    </row>
    <row r="37" spans="1:10" ht="15" customHeight="1">
      <c r="A37" s="60" t="s">
        <v>44</v>
      </c>
      <c r="B37" s="44"/>
      <c r="C37" s="45">
        <v>883</v>
      </c>
      <c r="D37" s="44">
        <v>2923</v>
      </c>
      <c r="E37" s="46">
        <v>0.73</v>
      </c>
      <c r="F37" s="47"/>
      <c r="G37" s="90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0.75</v>
      </c>
      <c r="F38" s="47"/>
      <c r="G38" s="90"/>
      <c r="H38" s="87"/>
      <c r="I38" s="36"/>
      <c r="J38" s="37"/>
    </row>
    <row r="39" spans="1:10" ht="15" customHeight="1">
      <c r="A39" s="60" t="s">
        <v>34</v>
      </c>
      <c r="B39" s="44"/>
      <c r="C39" s="45">
        <v>837</v>
      </c>
      <c r="D39" s="44">
        <v>2770</v>
      </c>
      <c r="E39" s="46">
        <v>0.69</v>
      </c>
      <c r="F39" s="47"/>
      <c r="G39" s="90"/>
      <c r="H39" s="87"/>
      <c r="I39" s="36"/>
      <c r="J39" s="37"/>
    </row>
    <row r="40" spans="1:10" ht="15" customHeight="1">
      <c r="A40" s="60" t="s">
        <v>33</v>
      </c>
      <c r="B40" s="44"/>
      <c r="C40" s="45">
        <v>833</v>
      </c>
      <c r="D40" s="44">
        <v>2757</v>
      </c>
      <c r="E40" s="46">
        <v>0.68</v>
      </c>
      <c r="F40" s="47"/>
      <c r="G40" s="90"/>
      <c r="H40" s="87"/>
      <c r="I40" s="36"/>
      <c r="J40" s="37"/>
    </row>
    <row r="41" spans="1:10" ht="15" customHeight="1">
      <c r="A41" s="60" t="s">
        <v>35</v>
      </c>
      <c r="B41" s="44"/>
      <c r="C41" s="45">
        <v>704</v>
      </c>
      <c r="D41" s="44">
        <v>2330</v>
      </c>
      <c r="E41" s="46">
        <v>0.58</v>
      </c>
      <c r="F41" s="47"/>
      <c r="G41" s="90"/>
      <c r="H41" s="87"/>
      <c r="I41" s="36"/>
      <c r="J41" s="37"/>
    </row>
    <row r="42" spans="1:10" ht="15" customHeight="1">
      <c r="A42" s="60" t="s">
        <v>43</v>
      </c>
      <c r="B42" s="44"/>
      <c r="C42" s="45">
        <v>669</v>
      </c>
      <c r="D42" s="44">
        <v>2214</v>
      </c>
      <c r="E42" s="46">
        <v>0.55</v>
      </c>
      <c r="F42" s="47"/>
      <c r="G42" s="90"/>
      <c r="H42" s="87"/>
      <c r="I42" s="36"/>
      <c r="J42" s="37"/>
    </row>
    <row r="43" spans="1:10" ht="15" customHeight="1">
      <c r="A43" s="60" t="s">
        <v>36</v>
      </c>
      <c r="B43" s="44"/>
      <c r="C43" s="45">
        <v>646</v>
      </c>
      <c r="D43" s="44">
        <v>2138</v>
      </c>
      <c r="E43" s="46">
        <v>0.53</v>
      </c>
      <c r="F43" s="47"/>
      <c r="G43" s="90"/>
      <c r="H43" s="87"/>
      <c r="I43" s="36"/>
      <c r="J43" s="37"/>
    </row>
    <row r="44" spans="1:10" ht="15" customHeight="1">
      <c r="A44" s="60" t="s">
        <v>37</v>
      </c>
      <c r="B44" s="44"/>
      <c r="C44" s="45">
        <v>442</v>
      </c>
      <c r="D44" s="44">
        <v>1463</v>
      </c>
      <c r="E44" s="46">
        <v>0.37</v>
      </c>
      <c r="F44" s="47"/>
      <c r="G44" s="48"/>
      <c r="H44" s="87"/>
      <c r="I44" s="36"/>
      <c r="J44" s="37"/>
    </row>
    <row r="45" spans="1:10" ht="15" customHeight="1">
      <c r="A45" s="60" t="s">
        <v>39</v>
      </c>
      <c r="B45" s="44"/>
      <c r="C45" s="45">
        <v>444</v>
      </c>
      <c r="D45" s="44">
        <v>1470</v>
      </c>
      <c r="E45" s="46">
        <v>0.37</v>
      </c>
      <c r="F45" s="47"/>
      <c r="G45" s="48"/>
      <c r="H45" s="87"/>
      <c r="I45" s="36"/>
      <c r="J45" s="37"/>
    </row>
    <row r="46" spans="1:10" ht="15" customHeight="1">
      <c r="A46" s="60" t="s">
        <v>46</v>
      </c>
      <c r="B46" s="44"/>
      <c r="C46" s="45">
        <v>399</v>
      </c>
      <c r="D46" s="44">
        <v>1321</v>
      </c>
      <c r="E46" s="46">
        <v>0.33</v>
      </c>
      <c r="F46" s="47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403</v>
      </c>
      <c r="D47" s="44">
        <v>1334</v>
      </c>
      <c r="E47" s="46">
        <v>0.33</v>
      </c>
      <c r="F47" s="47"/>
      <c r="G47" s="48"/>
      <c r="H47" s="87"/>
      <c r="I47" s="36"/>
      <c r="J47" s="37"/>
    </row>
    <row r="48" spans="1:10" ht="15" customHeight="1">
      <c r="A48" s="60" t="s">
        <v>41</v>
      </c>
      <c r="B48" s="44"/>
      <c r="C48" s="45">
        <v>374</v>
      </c>
      <c r="D48" s="44">
        <v>1238</v>
      </c>
      <c r="E48" s="46">
        <v>0.31</v>
      </c>
      <c r="F48" s="47"/>
      <c r="G48" s="48"/>
      <c r="H48" s="87"/>
      <c r="I48" s="36"/>
      <c r="J48" s="37"/>
    </row>
    <row r="49" spans="1:10" ht="15" customHeight="1">
      <c r="A49" s="60" t="s">
        <v>27</v>
      </c>
      <c r="B49" s="44">
        <v>345</v>
      </c>
      <c r="C49" s="45">
        <v>100</v>
      </c>
      <c r="D49" s="44">
        <v>676</v>
      </c>
      <c r="E49" s="46">
        <v>0.17</v>
      </c>
      <c r="F49" s="47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159</v>
      </c>
      <c r="D50" s="44">
        <v>526</v>
      </c>
      <c r="E50" s="46">
        <v>0.13</v>
      </c>
      <c r="F50" s="47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47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v>0</v>
      </c>
      <c r="C53" s="63">
        <v>0</v>
      </c>
      <c r="D53" s="31">
        <v>0</v>
      </c>
      <c r="E53" s="32">
        <v>0</v>
      </c>
      <c r="F53" s="47"/>
      <c r="G53" s="48"/>
      <c r="H53" s="88"/>
      <c r="I53" s="36"/>
      <c r="J53" s="37"/>
    </row>
    <row r="54" spans="1:10" ht="6" customHeight="1">
      <c r="A54" s="43"/>
      <c r="B54" s="64"/>
      <c r="C54" s="65"/>
      <c r="D54" s="64"/>
      <c r="E54" s="66"/>
      <c r="F54" s="47"/>
      <c r="G54" s="48"/>
      <c r="H54" s="87"/>
      <c r="I54" s="37"/>
      <c r="J54" s="37"/>
    </row>
    <row r="55" spans="1:10" ht="13.5" customHeight="1">
      <c r="A55" s="67" t="s">
        <v>5</v>
      </c>
      <c r="B55" s="68">
        <f>+B53+B17+B10</f>
        <v>113191.6</v>
      </c>
      <c r="C55" s="68">
        <f>+C53+C17+C10</f>
        <v>87404.5</v>
      </c>
      <c r="D55" s="68">
        <f>+D53+D17+D10</f>
        <v>402501</v>
      </c>
      <c r="E55" s="33">
        <f>+E53+E17+E10</f>
        <v>100</v>
      </c>
      <c r="F55" s="33"/>
      <c r="G55" s="34"/>
      <c r="H55" s="77"/>
      <c r="I55" s="36"/>
      <c r="J55" s="37"/>
    </row>
    <row r="56" spans="1:9" ht="3" customHeight="1">
      <c r="A56" s="69"/>
      <c r="B56" s="70"/>
      <c r="C56" s="71"/>
      <c r="D56" s="69"/>
      <c r="E56" s="72"/>
      <c r="F56" s="85"/>
      <c r="G56" s="74"/>
      <c r="H56" s="87"/>
      <c r="I56" s="37"/>
    </row>
    <row r="57" spans="1:8" ht="13.5" customHeight="1">
      <c r="A57" s="75" t="s">
        <v>58</v>
      </c>
      <c r="B57" s="42"/>
      <c r="C57" s="42"/>
      <c r="D57" s="42"/>
      <c r="E57" s="76"/>
      <c r="F57" s="77"/>
      <c r="G57" s="78"/>
      <c r="H57" s="77"/>
    </row>
    <row r="58" spans="1:8" ht="13.5" customHeight="1">
      <c r="A58" s="75"/>
      <c r="B58" s="42"/>
      <c r="C58" s="42"/>
      <c r="D58" s="76"/>
      <c r="E58" s="76"/>
      <c r="F58" s="78"/>
      <c r="G58" s="78"/>
      <c r="H58" s="77"/>
    </row>
    <row r="59" spans="1:8" ht="13.5" customHeight="1">
      <c r="A59" s="79"/>
      <c r="B59" s="36"/>
      <c r="C59" s="36"/>
      <c r="D59" s="80"/>
      <c r="E59" s="76"/>
      <c r="F59" s="78"/>
      <c r="G59" s="78"/>
      <c r="H59" s="77"/>
    </row>
    <row r="60" spans="1:8" ht="13.5" customHeight="1">
      <c r="A60" s="79"/>
      <c r="B60" s="36"/>
      <c r="C60" s="36"/>
      <c r="D60" s="76"/>
      <c r="E60" s="37"/>
      <c r="F60" s="74"/>
      <c r="G60" s="74"/>
      <c r="H60" s="77"/>
    </row>
    <row r="61" spans="1:8" ht="12.75">
      <c r="A61" s="81"/>
      <c r="B61" s="36"/>
      <c r="C61" s="36"/>
      <c r="D61" s="76"/>
      <c r="F61" s="73"/>
      <c r="G61" s="74"/>
      <c r="H61" s="77"/>
    </row>
    <row r="62" spans="1:8" ht="12.75">
      <c r="A62" s="81"/>
      <c r="B62" s="36"/>
      <c r="C62" s="36"/>
      <c r="D62" s="76"/>
      <c r="F62" s="73"/>
      <c r="G62" s="74"/>
      <c r="H62" s="77"/>
    </row>
    <row r="63" spans="1:8" ht="12.75">
      <c r="A63" s="81"/>
      <c r="B63" s="36"/>
      <c r="C63" s="36"/>
      <c r="D63" s="76"/>
      <c r="F63" s="73"/>
      <c r="G63" s="74"/>
      <c r="H63" s="77"/>
    </row>
    <row r="64" spans="1:8" ht="12.75">
      <c r="A64" s="73"/>
      <c r="B64" s="36"/>
      <c r="C64" s="36"/>
      <c r="D64" s="36"/>
      <c r="F64" s="73"/>
      <c r="G64" s="74"/>
      <c r="H64" s="77"/>
    </row>
    <row r="65" spans="1:8" ht="12.75">
      <c r="A65" s="73"/>
      <c r="B65" s="36"/>
      <c r="C65" s="36"/>
      <c r="E65" s="82"/>
      <c r="F65" s="89"/>
      <c r="G65" s="74"/>
      <c r="H65" s="77"/>
    </row>
    <row r="66" spans="1:8" ht="12.75">
      <c r="A66" s="73"/>
      <c r="B66" s="36"/>
      <c r="C66" s="36"/>
      <c r="F66" s="73"/>
      <c r="G66" s="74"/>
      <c r="H66" s="77"/>
    </row>
    <row r="67" spans="1:8" ht="12.75">
      <c r="A67" s="73"/>
      <c r="B67" s="36"/>
      <c r="C67" s="36"/>
      <c r="F67" s="73"/>
      <c r="G67" s="74"/>
      <c r="H67" s="77"/>
    </row>
    <row r="68" spans="1:8" ht="12.75">
      <c r="A68" s="73"/>
      <c r="B68" s="83"/>
      <c r="C68" s="83"/>
      <c r="F68" s="73"/>
      <c r="G68" s="74"/>
      <c r="H68" s="87"/>
    </row>
    <row r="69" spans="1:8" ht="12.75">
      <c r="A69" s="73"/>
      <c r="B69" s="83"/>
      <c r="C69" s="83"/>
      <c r="F69" s="73"/>
      <c r="G69" s="74"/>
      <c r="H69" s="87"/>
    </row>
    <row r="70" spans="1:8" ht="12.75">
      <c r="A70" s="73"/>
      <c r="B70" s="83"/>
      <c r="C70" s="83"/>
      <c r="F70" s="73"/>
      <c r="G70" s="74"/>
      <c r="H70" s="87"/>
    </row>
    <row r="71" spans="1:8" ht="12.75">
      <c r="A71" s="73"/>
      <c r="B71" s="83"/>
      <c r="C71" s="77"/>
      <c r="F71" s="73"/>
      <c r="G71" s="74"/>
      <c r="H71" s="87"/>
    </row>
    <row r="72" spans="1:8" ht="12.75">
      <c r="A72" s="73"/>
      <c r="B72" s="83"/>
      <c r="C72" s="83"/>
      <c r="H72" s="35"/>
    </row>
    <row r="73" spans="1:8" ht="12.75">
      <c r="A73" s="73"/>
      <c r="B73" s="73"/>
      <c r="C73" s="83"/>
      <c r="H73" s="35"/>
    </row>
    <row r="74" spans="1:8" ht="12.75">
      <c r="A74" s="73"/>
      <c r="B74" s="73"/>
      <c r="C74" s="83"/>
      <c r="H74" s="35"/>
    </row>
    <row r="75" spans="1:8" ht="12.75">
      <c r="A75" s="73"/>
      <c r="B75" s="7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3" ht="12.75">
      <c r="A80" s="73"/>
      <c r="B80" s="73"/>
      <c r="C80" s="83"/>
    </row>
    <row r="81" spans="1:3" ht="12.75">
      <c r="A81" s="73"/>
      <c r="B81" s="73"/>
      <c r="C81" s="83"/>
    </row>
    <row r="82" spans="1:3" ht="12.75">
      <c r="A82" s="73"/>
      <c r="B82" s="73"/>
      <c r="C82" s="83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workbookViewId="0" topLeftCell="A29">
      <selection activeCell="C19" sqref="C19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60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+B11+B12+B13+B14</f>
        <v>88308</v>
      </c>
      <c r="C10" s="31">
        <f>+C11+C12+C13+C14</f>
        <v>66766</v>
      </c>
      <c r="D10" s="31">
        <f>+D11+D12+D13+D14</f>
        <v>308202</v>
      </c>
      <c r="E10" s="51">
        <f>SUM(E11:E14)</f>
        <v>76.73</v>
      </c>
      <c r="F10" s="68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48"/>
      <c r="H11" s="87"/>
      <c r="I11" s="36"/>
      <c r="J11" s="37"/>
    </row>
    <row r="12" spans="1:10" ht="15" customHeight="1">
      <c r="A12" s="43" t="s">
        <v>14</v>
      </c>
      <c r="B12" s="44">
        <v>72953</v>
      </c>
      <c r="C12" s="45">
        <v>66150</v>
      </c>
      <c r="D12" s="44">
        <v>290818</v>
      </c>
      <c r="E12" s="46">
        <v>72.4</v>
      </c>
      <c r="F12" s="61"/>
      <c r="G12" s="48"/>
      <c r="H12" s="87"/>
      <c r="I12" s="36"/>
      <c r="J12" s="37"/>
    </row>
    <row r="13" spans="1:10" ht="14.25">
      <c r="A13" s="43" t="s">
        <v>12</v>
      </c>
      <c r="B13" s="44">
        <v>82</v>
      </c>
      <c r="C13" s="45">
        <v>616</v>
      </c>
      <c r="D13" s="44">
        <v>2111</v>
      </c>
      <c r="E13" s="46">
        <v>0.53</v>
      </c>
      <c r="F13" s="61"/>
      <c r="G13" s="48"/>
      <c r="H13" s="87"/>
      <c r="I13" s="36"/>
      <c r="J13" s="37"/>
    </row>
    <row r="14" spans="1:10" ht="14.25">
      <c r="A14" s="43" t="s">
        <v>15</v>
      </c>
      <c r="B14" s="44">
        <v>15272</v>
      </c>
      <c r="C14" s="45"/>
      <c r="D14" s="44">
        <v>15272</v>
      </c>
      <c r="E14" s="46">
        <v>3.8</v>
      </c>
      <c r="F14" s="61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23129.6</v>
      </c>
      <c r="C17" s="31">
        <f>+C19+C26</f>
        <v>21360</v>
      </c>
      <c r="D17" s="31">
        <f>+D19+D26</f>
        <v>93479</v>
      </c>
      <c r="E17" s="51">
        <f>+E19+E26</f>
        <v>23.27</v>
      </c>
      <c r="F17" s="68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3839</v>
      </c>
      <c r="C19" s="54">
        <f>SUM(C20:C24)</f>
        <v>1962</v>
      </c>
      <c r="D19" s="54">
        <f>SUM(D20:D24)</f>
        <v>10301</v>
      </c>
      <c r="E19" s="58">
        <f>SUM(E20:E24)</f>
        <v>2.5599999999999996</v>
      </c>
      <c r="F19" s="84"/>
      <c r="G19" s="56"/>
      <c r="H19" s="77"/>
      <c r="I19" s="36"/>
      <c r="J19" s="37"/>
    </row>
    <row r="20" spans="1:10" ht="15" customHeight="1">
      <c r="A20" s="57" t="s">
        <v>18</v>
      </c>
      <c r="B20" s="44">
        <v>3839</v>
      </c>
      <c r="C20" s="45">
        <v>622</v>
      </c>
      <c r="D20" s="44">
        <v>5888</v>
      </c>
      <c r="E20" s="46">
        <v>1.46</v>
      </c>
      <c r="F20" s="61"/>
      <c r="G20" s="90"/>
      <c r="H20" s="83"/>
      <c r="I20" s="36"/>
      <c r="J20" s="37"/>
    </row>
    <row r="21" spans="1:10" ht="15" customHeight="1">
      <c r="A21" s="57" t="s">
        <v>21</v>
      </c>
      <c r="B21" s="44"/>
      <c r="C21" s="45">
        <v>359</v>
      </c>
      <c r="D21" s="44">
        <v>1182</v>
      </c>
      <c r="E21" s="46">
        <v>0.29</v>
      </c>
      <c r="F21" s="61"/>
      <c r="G21" s="90"/>
      <c r="H21" s="87"/>
      <c r="I21" s="36"/>
      <c r="J21" s="37"/>
    </row>
    <row r="22" spans="1:10" ht="15" customHeight="1">
      <c r="A22" s="57" t="s">
        <v>20</v>
      </c>
      <c r="B22" s="44"/>
      <c r="C22" s="45">
        <v>315</v>
      </c>
      <c r="D22" s="44">
        <v>1037</v>
      </c>
      <c r="E22" s="46">
        <v>0.26</v>
      </c>
      <c r="F22" s="61"/>
      <c r="G22" s="90"/>
      <c r="H22" s="87"/>
      <c r="I22" s="36"/>
      <c r="J22" s="37"/>
    </row>
    <row r="23" spans="1:10" ht="15" customHeight="1">
      <c r="A23" s="57" t="s">
        <v>59</v>
      </c>
      <c r="B23" s="44"/>
      <c r="C23" s="45">
        <v>350</v>
      </c>
      <c r="D23" s="44">
        <v>1153</v>
      </c>
      <c r="E23" s="46">
        <v>0.29</v>
      </c>
      <c r="F23" s="61"/>
      <c r="G23" s="90"/>
      <c r="H23" s="87"/>
      <c r="I23" s="36"/>
      <c r="J23" s="37"/>
    </row>
    <row r="24" spans="1:10" ht="15" customHeight="1">
      <c r="A24" s="57" t="s">
        <v>23</v>
      </c>
      <c r="B24" s="44"/>
      <c r="C24" s="45">
        <v>316</v>
      </c>
      <c r="D24" s="44">
        <v>1041</v>
      </c>
      <c r="E24" s="46">
        <v>0.26</v>
      </c>
      <c r="F24" s="61"/>
      <c r="G24" s="90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19290.6</v>
      </c>
      <c r="C26" s="54">
        <f>SUM(C27:C51)</f>
        <v>19398</v>
      </c>
      <c r="D26" s="54">
        <f>SUM(D27:D51)</f>
        <v>83178</v>
      </c>
      <c r="E26" s="58">
        <f>SUM(E27:E51)</f>
        <v>20.71</v>
      </c>
      <c r="F26" s="84"/>
      <c r="G26" s="48"/>
      <c r="H26" s="59"/>
      <c r="I26" s="36"/>
      <c r="J26" s="37"/>
    </row>
    <row r="27" spans="1:10" ht="15" customHeight="1">
      <c r="A27" s="60" t="s">
        <v>26</v>
      </c>
      <c r="B27" s="44">
        <v>15745.6</v>
      </c>
      <c r="C27" s="45"/>
      <c r="D27" s="44">
        <v>15746</v>
      </c>
      <c r="E27" s="46">
        <v>3.92</v>
      </c>
      <c r="F27" s="61"/>
      <c r="G27" s="90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7209</v>
      </c>
      <c r="E28" s="46">
        <v>1.78</v>
      </c>
      <c r="F28" s="61"/>
      <c r="G28" s="90"/>
      <c r="H28" s="87"/>
      <c r="I28" s="36"/>
      <c r="J28" s="37"/>
    </row>
    <row r="29" spans="1:10" ht="15" customHeight="1">
      <c r="A29" s="60" t="s">
        <v>28</v>
      </c>
      <c r="B29" s="44"/>
      <c r="C29" s="45">
        <v>2069</v>
      </c>
      <c r="D29" s="44">
        <v>6814</v>
      </c>
      <c r="E29" s="46">
        <v>1.7</v>
      </c>
      <c r="F29" s="61"/>
      <c r="G29" s="90"/>
      <c r="H29" s="87"/>
      <c r="I29" s="36"/>
      <c r="J29" s="37"/>
    </row>
    <row r="30" spans="1:10" ht="15" customHeight="1">
      <c r="A30" s="60" t="s">
        <v>38</v>
      </c>
      <c r="B30" s="44"/>
      <c r="C30" s="45">
        <v>1282</v>
      </c>
      <c r="D30" s="44">
        <v>4222</v>
      </c>
      <c r="E30" s="46">
        <v>1.05</v>
      </c>
      <c r="F30" s="61"/>
      <c r="G30" s="90"/>
      <c r="H30" s="87"/>
      <c r="I30" s="36"/>
      <c r="J30" s="37"/>
    </row>
    <row r="31" spans="1:10" ht="15" customHeight="1">
      <c r="A31" s="60" t="s">
        <v>29</v>
      </c>
      <c r="B31" s="44"/>
      <c r="C31" s="45">
        <v>1535</v>
      </c>
      <c r="D31" s="44">
        <v>5056</v>
      </c>
      <c r="E31" s="46">
        <v>1.26</v>
      </c>
      <c r="F31" s="61"/>
      <c r="G31" s="90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4736</v>
      </c>
      <c r="E32" s="46">
        <v>1.18</v>
      </c>
      <c r="F32" s="61"/>
      <c r="G32" s="90"/>
      <c r="H32" s="87"/>
      <c r="I32" s="36"/>
      <c r="J32" s="37"/>
    </row>
    <row r="33" spans="1:10" ht="15" customHeight="1">
      <c r="A33" s="60" t="s">
        <v>31</v>
      </c>
      <c r="B33" s="44"/>
      <c r="C33" s="45">
        <v>1064</v>
      </c>
      <c r="D33" s="44">
        <v>3504</v>
      </c>
      <c r="E33" s="46">
        <v>0.87</v>
      </c>
      <c r="F33" s="61"/>
      <c r="G33" s="90"/>
      <c r="H33" s="87"/>
      <c r="I33" s="36"/>
      <c r="J33" s="37"/>
    </row>
    <row r="34" spans="1:10" ht="15" customHeight="1">
      <c r="A34" s="60" t="s">
        <v>32</v>
      </c>
      <c r="B34" s="44"/>
      <c r="C34" s="45">
        <v>1015</v>
      </c>
      <c r="D34" s="44">
        <v>3343</v>
      </c>
      <c r="E34" s="46">
        <v>0.83</v>
      </c>
      <c r="F34" s="61"/>
      <c r="G34" s="90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3294</v>
      </c>
      <c r="E35" s="46">
        <v>0.82</v>
      </c>
      <c r="F35" s="61"/>
      <c r="G35" s="90"/>
      <c r="H35" s="87"/>
      <c r="I35" s="36"/>
      <c r="J35" s="37"/>
    </row>
    <row r="36" spans="1:10" ht="15" customHeight="1">
      <c r="A36" s="60" t="s">
        <v>44</v>
      </c>
      <c r="B36" s="44"/>
      <c r="C36" s="45">
        <v>883</v>
      </c>
      <c r="D36" s="44">
        <v>2908</v>
      </c>
      <c r="E36" s="46">
        <v>0.72</v>
      </c>
      <c r="F36" s="61"/>
      <c r="G36" s="90"/>
      <c r="H36" s="87"/>
      <c r="I36" s="36"/>
      <c r="J36" s="37"/>
    </row>
    <row r="37" spans="1:10" ht="15" customHeight="1">
      <c r="A37" s="60" t="s">
        <v>62</v>
      </c>
      <c r="B37" s="44"/>
      <c r="C37" s="45">
        <v>1000</v>
      </c>
      <c r="D37" s="44">
        <v>3294</v>
      </c>
      <c r="E37" s="46">
        <v>0.82</v>
      </c>
      <c r="F37" s="61"/>
      <c r="G37" s="90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0.75</v>
      </c>
      <c r="F38" s="61"/>
      <c r="G38" s="90"/>
      <c r="H38" s="87"/>
      <c r="I38" s="36"/>
      <c r="J38" s="37"/>
    </row>
    <row r="39" spans="1:10" ht="15" customHeight="1">
      <c r="A39" s="60" t="s">
        <v>34</v>
      </c>
      <c r="B39" s="44"/>
      <c r="C39" s="45">
        <v>837</v>
      </c>
      <c r="D39" s="44">
        <v>2757</v>
      </c>
      <c r="E39" s="46">
        <v>0.69</v>
      </c>
      <c r="F39" s="61"/>
      <c r="G39" s="90"/>
      <c r="H39" s="87"/>
      <c r="I39" s="36"/>
      <c r="J39" s="37"/>
    </row>
    <row r="40" spans="1:10" ht="15" customHeight="1">
      <c r="A40" s="60" t="s">
        <v>33</v>
      </c>
      <c r="B40" s="44"/>
      <c r="C40" s="45">
        <v>813</v>
      </c>
      <c r="D40" s="44">
        <v>2678</v>
      </c>
      <c r="E40" s="46">
        <v>0.67</v>
      </c>
      <c r="F40" s="61"/>
      <c r="G40" s="90"/>
      <c r="H40" s="87"/>
      <c r="I40" s="36"/>
      <c r="J40" s="37"/>
    </row>
    <row r="41" spans="1:10" ht="15" customHeight="1">
      <c r="A41" s="60" t="s">
        <v>35</v>
      </c>
      <c r="B41" s="44"/>
      <c r="C41" s="45">
        <v>668</v>
      </c>
      <c r="D41" s="44">
        <v>2200</v>
      </c>
      <c r="E41" s="46">
        <v>0.55</v>
      </c>
      <c r="F41" s="61"/>
      <c r="G41" s="90"/>
      <c r="H41" s="87"/>
      <c r="I41" s="36"/>
      <c r="J41" s="37"/>
    </row>
    <row r="42" spans="1:10" ht="15" customHeight="1">
      <c r="A42" s="60" t="s">
        <v>43</v>
      </c>
      <c r="B42" s="44"/>
      <c r="C42" s="45">
        <v>669</v>
      </c>
      <c r="D42" s="44">
        <v>2203</v>
      </c>
      <c r="E42" s="46">
        <v>0.55</v>
      </c>
      <c r="F42" s="61"/>
      <c r="G42" s="90"/>
      <c r="H42" s="87"/>
      <c r="I42" s="36"/>
      <c r="J42" s="37"/>
    </row>
    <row r="43" spans="1:10" ht="15" customHeight="1">
      <c r="A43" s="60" t="s">
        <v>36</v>
      </c>
      <c r="B43" s="44"/>
      <c r="C43" s="45">
        <v>617</v>
      </c>
      <c r="D43" s="44">
        <v>2032</v>
      </c>
      <c r="E43" s="46">
        <v>0.51</v>
      </c>
      <c r="F43" s="61"/>
      <c r="G43" s="90"/>
      <c r="H43" s="87"/>
      <c r="I43" s="36"/>
      <c r="J43" s="37"/>
    </row>
    <row r="44" spans="1:10" ht="15" customHeight="1">
      <c r="A44" s="60" t="s">
        <v>37</v>
      </c>
      <c r="B44" s="44"/>
      <c r="C44" s="45">
        <v>442</v>
      </c>
      <c r="D44" s="44">
        <v>1456</v>
      </c>
      <c r="E44" s="46">
        <v>0.36</v>
      </c>
      <c r="F44" s="61"/>
      <c r="G44" s="90"/>
      <c r="H44" s="87"/>
      <c r="I44" s="36"/>
      <c r="J44" s="37"/>
    </row>
    <row r="45" spans="1:10" ht="15" customHeight="1">
      <c r="A45" s="60" t="s">
        <v>39</v>
      </c>
      <c r="B45" s="44"/>
      <c r="C45" s="45">
        <v>444</v>
      </c>
      <c r="D45" s="44">
        <v>1462</v>
      </c>
      <c r="E45" s="46">
        <v>0.36</v>
      </c>
      <c r="F45" s="61"/>
      <c r="G45" s="48"/>
      <c r="H45" s="87"/>
      <c r="I45" s="36"/>
      <c r="J45" s="37"/>
    </row>
    <row r="46" spans="1:10" ht="15" customHeight="1">
      <c r="A46" s="60" t="s">
        <v>46</v>
      </c>
      <c r="B46" s="44"/>
      <c r="C46" s="45">
        <v>399</v>
      </c>
      <c r="D46" s="44">
        <v>1314</v>
      </c>
      <c r="E46" s="46">
        <v>0.33</v>
      </c>
      <c r="F46" s="61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403</v>
      </c>
      <c r="D47" s="44">
        <v>1327</v>
      </c>
      <c r="E47" s="46">
        <v>0.33</v>
      </c>
      <c r="F47" s="61"/>
      <c r="G47" s="48"/>
      <c r="H47" s="87"/>
      <c r="I47" s="36"/>
      <c r="J47" s="37"/>
    </row>
    <row r="48" spans="1:10" ht="15" customHeight="1">
      <c r="A48" s="60" t="s">
        <v>41</v>
      </c>
      <c r="B48" s="44"/>
      <c r="C48" s="45">
        <v>374</v>
      </c>
      <c r="D48" s="44">
        <v>1232</v>
      </c>
      <c r="E48" s="46">
        <v>0.31</v>
      </c>
      <c r="F48" s="61"/>
      <c r="G48" s="48"/>
      <c r="H48" s="87"/>
      <c r="I48" s="36"/>
      <c r="J48" s="37"/>
    </row>
    <row r="49" spans="1:10" ht="15" customHeight="1">
      <c r="A49" s="60" t="s">
        <v>27</v>
      </c>
      <c r="B49" s="44">
        <v>345</v>
      </c>
      <c r="C49" s="45">
        <v>100</v>
      </c>
      <c r="D49" s="44">
        <v>674</v>
      </c>
      <c r="E49" s="46">
        <v>0.17</v>
      </c>
      <c r="F49" s="61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157</v>
      </c>
      <c r="D50" s="44">
        <v>517</v>
      </c>
      <c r="E50" s="46">
        <v>0.13</v>
      </c>
      <c r="F50" s="61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61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v>0</v>
      </c>
      <c r="C53" s="63">
        <v>0</v>
      </c>
      <c r="D53" s="31">
        <v>0</v>
      </c>
      <c r="E53" s="32">
        <v>0</v>
      </c>
      <c r="F53" s="61"/>
      <c r="G53" s="48"/>
      <c r="H53" s="88"/>
      <c r="I53" s="36"/>
      <c r="J53" s="37"/>
    </row>
    <row r="54" spans="1:10" ht="6" customHeight="1">
      <c r="A54" s="43"/>
      <c r="B54" s="64"/>
      <c r="C54" s="65"/>
      <c r="D54" s="64"/>
      <c r="E54" s="66"/>
      <c r="F54" s="47"/>
      <c r="G54" s="48"/>
      <c r="H54" s="87"/>
      <c r="I54" s="37"/>
      <c r="J54" s="37"/>
    </row>
    <row r="55" spans="1:10" ht="13.5" customHeight="1">
      <c r="A55" s="67" t="s">
        <v>5</v>
      </c>
      <c r="B55" s="68">
        <f>+B53+B17+B10</f>
        <v>111437.6</v>
      </c>
      <c r="C55" s="68">
        <f>+C53+C17+C10</f>
        <v>88126</v>
      </c>
      <c r="D55" s="68">
        <f>+D53+D17+D10</f>
        <v>401681</v>
      </c>
      <c r="E55" s="33">
        <f>+E53+E17+E10</f>
        <v>100</v>
      </c>
      <c r="F55" s="33"/>
      <c r="G55" s="34"/>
      <c r="H55" s="77"/>
      <c r="I55" s="36"/>
      <c r="J55" s="37"/>
    </row>
    <row r="56" spans="1:9" ht="3" customHeight="1">
      <c r="A56" s="69"/>
      <c r="B56" s="70"/>
      <c r="C56" s="71"/>
      <c r="D56" s="69"/>
      <c r="E56" s="72"/>
      <c r="F56" s="85"/>
      <c r="G56" s="74"/>
      <c r="H56" s="87"/>
      <c r="I56" s="37"/>
    </row>
    <row r="57" spans="1:8" ht="13.5" customHeight="1">
      <c r="A57" s="75" t="s">
        <v>61</v>
      </c>
      <c r="B57" s="42"/>
      <c r="C57" s="42"/>
      <c r="D57" s="42"/>
      <c r="E57" s="76"/>
      <c r="F57" s="77"/>
      <c r="G57" s="78"/>
      <c r="H57" s="77"/>
    </row>
    <row r="58" spans="1:8" ht="13.5" customHeight="1">
      <c r="A58" s="75"/>
      <c r="B58" s="42"/>
      <c r="C58" s="42"/>
      <c r="D58" s="76"/>
      <c r="E58" s="76"/>
      <c r="F58" s="78"/>
      <c r="G58" s="78"/>
      <c r="H58" s="77"/>
    </row>
    <row r="59" spans="1:8" ht="13.5" customHeight="1">
      <c r="A59" s="79"/>
      <c r="B59" s="36"/>
      <c r="C59" s="36"/>
      <c r="D59" s="80"/>
      <c r="E59" s="76"/>
      <c r="F59" s="78"/>
      <c r="G59" s="78"/>
      <c r="H59" s="77"/>
    </row>
    <row r="60" spans="1:8" ht="13.5" customHeight="1">
      <c r="A60" s="79"/>
      <c r="B60" s="36"/>
      <c r="C60" s="36"/>
      <c r="D60" s="76"/>
      <c r="E60" s="37"/>
      <c r="F60" s="74"/>
      <c r="G60" s="74"/>
      <c r="H60" s="77"/>
    </row>
    <row r="61" spans="1:8" ht="12.75">
      <c r="A61" s="81"/>
      <c r="B61" s="36"/>
      <c r="C61" s="36"/>
      <c r="D61" s="76"/>
      <c r="F61" s="73"/>
      <c r="G61" s="74"/>
      <c r="H61" s="77"/>
    </row>
    <row r="62" spans="1:8" ht="12.75">
      <c r="A62" s="81"/>
      <c r="B62" s="36"/>
      <c r="C62" s="36"/>
      <c r="D62" s="76"/>
      <c r="F62" s="73"/>
      <c r="G62" s="74"/>
      <c r="H62" s="77"/>
    </row>
    <row r="63" spans="1:8" ht="12.75">
      <c r="A63" s="81"/>
      <c r="B63" s="36"/>
      <c r="C63" s="36"/>
      <c r="D63" s="76"/>
      <c r="F63" s="73"/>
      <c r="G63" s="74"/>
      <c r="H63" s="77"/>
    </row>
    <row r="64" spans="1:8" ht="12.75">
      <c r="A64" s="73"/>
      <c r="B64" s="36"/>
      <c r="C64" s="36"/>
      <c r="D64" s="36"/>
      <c r="F64" s="73"/>
      <c r="G64" s="74"/>
      <c r="H64" s="77"/>
    </row>
    <row r="65" spans="1:8" ht="12.75">
      <c r="A65" s="73"/>
      <c r="B65" s="36"/>
      <c r="C65" s="36"/>
      <c r="E65" s="82"/>
      <c r="F65" s="89"/>
      <c r="G65" s="74"/>
      <c r="H65" s="77"/>
    </row>
    <row r="66" spans="1:8" ht="12.75">
      <c r="A66" s="73"/>
      <c r="B66" s="36"/>
      <c r="C66" s="36"/>
      <c r="F66" s="73"/>
      <c r="G66" s="74"/>
      <c r="H66" s="77"/>
    </row>
    <row r="67" spans="1:8" ht="12.75">
      <c r="A67" s="73"/>
      <c r="B67" s="36"/>
      <c r="C67" s="36"/>
      <c r="F67" s="73"/>
      <c r="G67" s="74"/>
      <c r="H67" s="77"/>
    </row>
    <row r="68" spans="1:8" ht="12.75">
      <c r="A68" s="73"/>
      <c r="B68" s="83"/>
      <c r="C68" s="83"/>
      <c r="F68" s="73"/>
      <c r="G68" s="74"/>
      <c r="H68" s="87"/>
    </row>
    <row r="69" spans="1:8" ht="12.75">
      <c r="A69" s="73"/>
      <c r="B69" s="83"/>
      <c r="C69" s="83"/>
      <c r="F69" s="73"/>
      <c r="G69" s="74"/>
      <c r="H69" s="87"/>
    </row>
    <row r="70" spans="1:8" ht="12.75">
      <c r="A70" s="73"/>
      <c r="B70" s="83"/>
      <c r="C70" s="83"/>
      <c r="F70" s="73"/>
      <c r="G70" s="74"/>
      <c r="H70" s="87"/>
    </row>
    <row r="71" spans="1:8" ht="12.75">
      <c r="A71" s="73"/>
      <c r="B71" s="83"/>
      <c r="C71" s="77"/>
      <c r="F71" s="73"/>
      <c r="G71" s="74"/>
      <c r="H71" s="87"/>
    </row>
    <row r="72" spans="1:8" ht="12.75">
      <c r="A72" s="73"/>
      <c r="B72" s="83"/>
      <c r="C72" s="83"/>
      <c r="H72" s="35"/>
    </row>
    <row r="73" spans="1:8" ht="12.75">
      <c r="A73" s="73"/>
      <c r="B73" s="73"/>
      <c r="C73" s="83"/>
      <c r="H73" s="35"/>
    </row>
    <row r="74" spans="1:8" ht="12.75">
      <c r="A74" s="73"/>
      <c r="B74" s="73"/>
      <c r="C74" s="83"/>
      <c r="H74" s="35"/>
    </row>
    <row r="75" spans="1:8" ht="12.75">
      <c r="A75" s="73"/>
      <c r="B75" s="7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3" ht="12.75">
      <c r="A80" s="73"/>
      <c r="B80" s="73"/>
      <c r="C80" s="83"/>
    </row>
    <row r="81" spans="1:3" ht="12.75">
      <c r="A81" s="73"/>
      <c r="B81" s="73"/>
      <c r="C81" s="83"/>
    </row>
    <row r="82" spans="1:3" ht="12.75">
      <c r="A82" s="73"/>
      <c r="B82" s="73"/>
      <c r="C82" s="83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35">
      <selection activeCell="J6" sqref="J6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63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2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+B11+B13+B12+B14</f>
        <v>68617</v>
      </c>
      <c r="C10" s="31">
        <f>+C11+C13+C12+C14</f>
        <v>56097</v>
      </c>
      <c r="D10" s="31">
        <f>+D11+D13+D12+D14</f>
        <v>251437</v>
      </c>
      <c r="E10" s="51">
        <f>SUM(E11:E14)</f>
        <v>62.86000000000001</v>
      </c>
      <c r="F10" s="33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47"/>
      <c r="G11" s="48"/>
      <c r="H11" s="87"/>
      <c r="I11" s="36"/>
      <c r="J11" s="37"/>
    </row>
    <row r="12" spans="1:10" ht="15" customHeight="1">
      <c r="A12" s="43" t="s">
        <v>12</v>
      </c>
      <c r="B12" s="44">
        <v>8</v>
      </c>
      <c r="C12" s="45">
        <v>28</v>
      </c>
      <c r="D12" s="44">
        <v>99</v>
      </c>
      <c r="E12" s="46">
        <v>0.02</v>
      </c>
      <c r="F12" s="47"/>
      <c r="G12" s="48"/>
      <c r="H12" s="87"/>
      <c r="I12" s="36"/>
      <c r="J12" s="37"/>
    </row>
    <row r="13" spans="1:10" ht="15" customHeight="1">
      <c r="A13" s="43" t="s">
        <v>14</v>
      </c>
      <c r="B13" s="44">
        <v>62363</v>
      </c>
      <c r="C13" s="45">
        <v>56069</v>
      </c>
      <c r="D13" s="44">
        <v>245092</v>
      </c>
      <c r="E13" s="46">
        <v>61.28</v>
      </c>
      <c r="F13" s="47"/>
      <c r="G13" s="48"/>
      <c r="H13" s="87"/>
      <c r="I13" s="36"/>
      <c r="J13" s="37"/>
    </row>
    <row r="14" spans="1:10" ht="14.25">
      <c r="A14" s="43" t="s">
        <v>15</v>
      </c>
      <c r="B14" s="44">
        <v>6245</v>
      </c>
      <c r="C14" s="45"/>
      <c r="D14" s="44">
        <v>6245</v>
      </c>
      <c r="E14" s="46">
        <v>1.56</v>
      </c>
      <c r="F14" s="47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22496.6</v>
      </c>
      <c r="C17" s="31">
        <f>+C19+C26</f>
        <v>20566</v>
      </c>
      <c r="D17" s="31">
        <f>+D19+D26</f>
        <v>89522</v>
      </c>
      <c r="E17" s="51">
        <f>+E19+E26</f>
        <v>22.389999999999997</v>
      </c>
      <c r="F17" s="33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3206</v>
      </c>
      <c r="C19" s="54">
        <f>SUM(C20:C24)</f>
        <v>1376</v>
      </c>
      <c r="D19" s="54">
        <f>SUM(D20:D24)</f>
        <v>7691</v>
      </c>
      <c r="E19" s="58">
        <f>SUM(E20:E24)</f>
        <v>1.9300000000000002</v>
      </c>
      <c r="F19" s="55"/>
      <c r="G19" s="56"/>
      <c r="H19" s="77"/>
      <c r="I19" s="36"/>
      <c r="J19" s="37"/>
    </row>
    <row r="20" spans="1:10" ht="15" customHeight="1">
      <c r="A20" s="57" t="s">
        <v>18</v>
      </c>
      <c r="B20" s="44">
        <v>3206</v>
      </c>
      <c r="C20" s="45">
        <v>622</v>
      </c>
      <c r="D20" s="44">
        <v>5233</v>
      </c>
      <c r="E20" s="46">
        <v>1.31</v>
      </c>
      <c r="F20" s="47"/>
      <c r="G20" s="48"/>
      <c r="H20" s="83"/>
      <c r="I20" s="36"/>
      <c r="J20" s="37"/>
    </row>
    <row r="21" spans="1:10" ht="15" customHeight="1">
      <c r="A21" s="57" t="s">
        <v>21</v>
      </c>
      <c r="B21" s="44"/>
      <c r="C21" s="45">
        <v>66</v>
      </c>
      <c r="D21" s="44">
        <v>215</v>
      </c>
      <c r="E21" s="46">
        <v>0.05</v>
      </c>
      <c r="F21" s="47"/>
      <c r="G21" s="48"/>
      <c r="H21" s="87"/>
      <c r="I21" s="36"/>
      <c r="J21" s="37"/>
    </row>
    <row r="22" spans="1:10" ht="15" customHeight="1">
      <c r="A22" s="57" t="s">
        <v>20</v>
      </c>
      <c r="B22" s="44"/>
      <c r="C22" s="45">
        <v>315</v>
      </c>
      <c r="D22" s="44">
        <v>1027</v>
      </c>
      <c r="E22" s="46">
        <v>0.26</v>
      </c>
      <c r="F22" s="47"/>
      <c r="G22" s="48"/>
      <c r="H22" s="87"/>
      <c r="I22" s="36"/>
      <c r="J22" s="37"/>
    </row>
    <row r="23" spans="1:10" ht="15" customHeight="1">
      <c r="A23" s="57" t="s">
        <v>59</v>
      </c>
      <c r="B23" s="44"/>
      <c r="C23" s="45">
        <v>350</v>
      </c>
      <c r="D23" s="44">
        <v>1141</v>
      </c>
      <c r="E23" s="46">
        <v>0.29</v>
      </c>
      <c r="F23" s="47"/>
      <c r="G23" s="48"/>
      <c r="H23" s="87"/>
      <c r="I23" s="36"/>
      <c r="J23" s="37"/>
    </row>
    <row r="24" spans="1:10" ht="15" customHeight="1">
      <c r="A24" s="57" t="s">
        <v>23</v>
      </c>
      <c r="B24" s="44"/>
      <c r="C24" s="45">
        <v>23</v>
      </c>
      <c r="D24" s="44">
        <v>75</v>
      </c>
      <c r="E24" s="46">
        <v>0.02</v>
      </c>
      <c r="F24" s="47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19290.6</v>
      </c>
      <c r="C26" s="54">
        <f>SUM(C27:C51)</f>
        <v>19190</v>
      </c>
      <c r="D26" s="54">
        <f>SUM(D27:D51)</f>
        <v>81831</v>
      </c>
      <c r="E26" s="58">
        <f>SUM(E27:E51)</f>
        <v>20.459999999999997</v>
      </c>
      <c r="F26" s="55"/>
      <c r="G26" s="56"/>
      <c r="H26" s="59"/>
      <c r="I26" s="36"/>
      <c r="J26" s="37"/>
    </row>
    <row r="27" spans="1:10" ht="15" customHeight="1">
      <c r="A27" s="60" t="s">
        <v>26</v>
      </c>
      <c r="B27" s="44">
        <v>15745.6</v>
      </c>
      <c r="C27" s="45"/>
      <c r="D27" s="44">
        <v>15746</v>
      </c>
      <c r="E27" s="46">
        <v>3.95</v>
      </c>
      <c r="F27" s="47"/>
      <c r="G27" s="48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7134</v>
      </c>
      <c r="E28" s="46">
        <v>1.78</v>
      </c>
      <c r="F28" s="47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2066</v>
      </c>
      <c r="D29" s="44">
        <v>6733</v>
      </c>
      <c r="E29" s="46">
        <v>1.68</v>
      </c>
      <c r="F29" s="47"/>
      <c r="G29" s="48"/>
      <c r="H29" s="87"/>
      <c r="I29" s="36"/>
      <c r="J29" s="37"/>
    </row>
    <row r="30" spans="1:10" ht="15" customHeight="1">
      <c r="A30" s="60" t="s">
        <v>38</v>
      </c>
      <c r="B30" s="44"/>
      <c r="C30" s="45">
        <v>1282</v>
      </c>
      <c r="D30" s="44">
        <v>4178</v>
      </c>
      <c r="E30" s="46">
        <v>1.04</v>
      </c>
      <c r="F30" s="47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1484</v>
      </c>
      <c r="D31" s="44">
        <v>4836</v>
      </c>
      <c r="E31" s="46">
        <v>1.21</v>
      </c>
      <c r="F31" s="47"/>
      <c r="G31" s="48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4686</v>
      </c>
      <c r="E32" s="46">
        <v>1.17</v>
      </c>
      <c r="F32" s="47"/>
      <c r="G32" s="48"/>
      <c r="H32" s="87"/>
      <c r="I32" s="36"/>
      <c r="J32" s="37"/>
    </row>
    <row r="33" spans="1:10" ht="15" customHeight="1">
      <c r="A33" s="60" t="s">
        <v>31</v>
      </c>
      <c r="B33" s="44"/>
      <c r="C33" s="45">
        <v>1063</v>
      </c>
      <c r="D33" s="44">
        <v>3464</v>
      </c>
      <c r="E33" s="46">
        <v>0.87</v>
      </c>
      <c r="F33" s="47"/>
      <c r="G33" s="48"/>
      <c r="H33" s="87"/>
      <c r="I33" s="36"/>
      <c r="J33" s="37"/>
    </row>
    <row r="34" spans="1:10" ht="15" customHeight="1">
      <c r="A34" s="60" t="s">
        <v>32</v>
      </c>
      <c r="B34" s="44"/>
      <c r="C34" s="45">
        <v>1014</v>
      </c>
      <c r="D34" s="44">
        <v>3305</v>
      </c>
      <c r="E34" s="46">
        <v>0.83</v>
      </c>
      <c r="F34" s="47"/>
      <c r="G34" s="48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3259</v>
      </c>
      <c r="E35" s="46">
        <v>0.81</v>
      </c>
      <c r="F35" s="47"/>
      <c r="G35" s="48"/>
      <c r="H35" s="87"/>
      <c r="I35" s="36"/>
      <c r="J35" s="37"/>
    </row>
    <row r="36" spans="1:10" ht="15" customHeight="1">
      <c r="A36" s="60" t="s">
        <v>44</v>
      </c>
      <c r="B36" s="44"/>
      <c r="C36" s="45">
        <v>854</v>
      </c>
      <c r="D36" s="44">
        <v>2783</v>
      </c>
      <c r="E36" s="46">
        <v>0.7</v>
      </c>
      <c r="F36" s="47"/>
      <c r="G36" s="48"/>
      <c r="H36" s="87"/>
      <c r="I36" s="36"/>
      <c r="J36" s="37"/>
    </row>
    <row r="37" spans="1:10" ht="15" customHeight="1">
      <c r="A37" s="60" t="s">
        <v>64</v>
      </c>
      <c r="B37" s="44"/>
      <c r="C37" s="45">
        <v>1000</v>
      </c>
      <c r="D37" s="44">
        <v>3259</v>
      </c>
      <c r="E37" s="46">
        <v>0.81</v>
      </c>
      <c r="F37" s="47"/>
      <c r="G37" s="48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0.75</v>
      </c>
      <c r="F38" s="47"/>
      <c r="G38" s="48"/>
      <c r="H38" s="87"/>
      <c r="I38" s="36"/>
      <c r="J38" s="37"/>
    </row>
    <row r="39" spans="1:10" ht="15" customHeight="1">
      <c r="A39" s="60" t="s">
        <v>34</v>
      </c>
      <c r="B39" s="44"/>
      <c r="C39" s="45">
        <v>837</v>
      </c>
      <c r="D39" s="44">
        <v>2728</v>
      </c>
      <c r="E39" s="46">
        <v>0.68</v>
      </c>
      <c r="F39" s="47"/>
      <c r="G39" s="48"/>
      <c r="H39" s="87"/>
      <c r="I39" s="36"/>
      <c r="J39" s="37"/>
    </row>
    <row r="40" spans="1:10" ht="15" customHeight="1">
      <c r="A40" s="60" t="s">
        <v>33</v>
      </c>
      <c r="B40" s="44"/>
      <c r="C40" s="45">
        <v>792</v>
      </c>
      <c r="D40" s="44">
        <v>2581</v>
      </c>
      <c r="E40" s="46">
        <v>0.65</v>
      </c>
      <c r="F40" s="47"/>
      <c r="G40" s="48"/>
      <c r="H40" s="87"/>
      <c r="I40" s="36"/>
      <c r="J40" s="37"/>
    </row>
    <row r="41" spans="1:10" ht="15" customHeight="1">
      <c r="A41" s="60" t="s">
        <v>35</v>
      </c>
      <c r="B41" s="44"/>
      <c r="C41" s="45">
        <v>668</v>
      </c>
      <c r="D41" s="44">
        <v>2177</v>
      </c>
      <c r="E41" s="46">
        <v>0.54</v>
      </c>
      <c r="F41" s="47"/>
      <c r="G41" s="48"/>
      <c r="H41" s="87"/>
      <c r="I41" s="36"/>
      <c r="J41" s="37"/>
    </row>
    <row r="42" spans="1:10" ht="15" customHeight="1">
      <c r="A42" s="60" t="s">
        <v>43</v>
      </c>
      <c r="B42" s="44"/>
      <c r="C42" s="45">
        <v>641</v>
      </c>
      <c r="D42" s="44">
        <v>2089</v>
      </c>
      <c r="E42" s="46">
        <v>0.52</v>
      </c>
      <c r="F42" s="47"/>
      <c r="G42" s="48"/>
      <c r="H42" s="87"/>
      <c r="I42" s="36"/>
      <c r="J42" s="37"/>
    </row>
    <row r="43" spans="1:10" ht="15" customHeight="1">
      <c r="A43" s="60" t="s">
        <v>36</v>
      </c>
      <c r="B43" s="44"/>
      <c r="C43" s="45">
        <v>617</v>
      </c>
      <c r="D43" s="44">
        <v>2011</v>
      </c>
      <c r="E43" s="46">
        <v>0.5</v>
      </c>
      <c r="F43" s="47"/>
      <c r="G43" s="48"/>
      <c r="H43" s="87"/>
      <c r="I43" s="36"/>
      <c r="J43" s="37"/>
    </row>
    <row r="44" spans="1:10" ht="15" customHeight="1">
      <c r="A44" s="60" t="s">
        <v>37</v>
      </c>
      <c r="B44" s="44"/>
      <c r="C44" s="45">
        <v>442</v>
      </c>
      <c r="D44" s="44">
        <v>1440</v>
      </c>
      <c r="E44" s="46">
        <v>0.36</v>
      </c>
      <c r="F44" s="47"/>
      <c r="G44" s="48"/>
      <c r="H44" s="87"/>
      <c r="I44" s="36"/>
      <c r="J44" s="37"/>
    </row>
    <row r="45" spans="1:10" ht="15" customHeight="1">
      <c r="A45" s="60" t="s">
        <v>39</v>
      </c>
      <c r="B45" s="44"/>
      <c r="C45" s="45">
        <v>431</v>
      </c>
      <c r="D45" s="44">
        <v>1405</v>
      </c>
      <c r="E45" s="46">
        <v>0.35</v>
      </c>
      <c r="F45" s="47"/>
      <c r="G45" s="48"/>
      <c r="H45" s="87"/>
      <c r="I45" s="36"/>
      <c r="J45" s="37"/>
    </row>
    <row r="46" spans="1:10" ht="15" customHeight="1">
      <c r="A46" s="60" t="s">
        <v>46</v>
      </c>
      <c r="B46" s="44"/>
      <c r="C46" s="45">
        <v>378</v>
      </c>
      <c r="D46" s="44">
        <v>1232</v>
      </c>
      <c r="E46" s="46">
        <v>0.31</v>
      </c>
      <c r="F46" s="47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403</v>
      </c>
      <c r="D47" s="44">
        <v>1313</v>
      </c>
      <c r="E47" s="46">
        <v>0.33</v>
      </c>
      <c r="F47" s="47"/>
      <c r="G47" s="48"/>
      <c r="H47" s="87"/>
      <c r="I47" s="36"/>
      <c r="J47" s="37"/>
    </row>
    <row r="48" spans="1:10" ht="15" customHeight="1">
      <c r="A48" s="60" t="s">
        <v>41</v>
      </c>
      <c r="B48" s="44"/>
      <c r="C48" s="45">
        <v>334</v>
      </c>
      <c r="D48" s="44">
        <v>1089</v>
      </c>
      <c r="E48" s="46">
        <v>0.27</v>
      </c>
      <c r="F48" s="47"/>
      <c r="G48" s="48"/>
      <c r="H48" s="87"/>
      <c r="I48" s="36"/>
      <c r="J48" s="37"/>
    </row>
    <row r="49" spans="1:10" ht="15" customHeight="1">
      <c r="A49" s="60" t="s">
        <v>27</v>
      </c>
      <c r="B49" s="44">
        <v>345</v>
      </c>
      <c r="C49" s="45">
        <v>100</v>
      </c>
      <c r="D49" s="44">
        <v>671</v>
      </c>
      <c r="E49" s="46">
        <v>0.17</v>
      </c>
      <c r="F49" s="47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157</v>
      </c>
      <c r="D50" s="44">
        <v>512</v>
      </c>
      <c r="E50" s="46">
        <v>0.13</v>
      </c>
      <c r="F50" s="47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47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v>19877</v>
      </c>
      <c r="C53" s="63"/>
      <c r="D53" s="103">
        <f>+B53+C53*3.259</f>
        <v>19877</v>
      </c>
      <c r="E53" s="32">
        <v>4.97</v>
      </c>
      <c r="F53" s="47"/>
      <c r="G53" s="48"/>
      <c r="H53" s="88"/>
      <c r="I53" s="36"/>
      <c r="J53" s="37"/>
    </row>
    <row r="54" spans="1:10" ht="6" customHeight="1">
      <c r="A54" s="43"/>
      <c r="B54" s="98"/>
      <c r="C54" s="99"/>
      <c r="D54" s="51"/>
      <c r="E54" s="102"/>
      <c r="F54" s="47"/>
      <c r="G54" s="48"/>
      <c r="H54" s="87"/>
      <c r="I54" s="37"/>
      <c r="J54" s="37"/>
    </row>
    <row r="55" spans="1:10" ht="14.25">
      <c r="A55" s="30" t="s">
        <v>66</v>
      </c>
      <c r="B55" s="62"/>
      <c r="C55" s="63">
        <v>12000</v>
      </c>
      <c r="D55" s="103">
        <f>+B55+C55*3.259</f>
        <v>39108</v>
      </c>
      <c r="E55" s="32">
        <v>9.78</v>
      </c>
      <c r="F55" s="47"/>
      <c r="G55" s="48"/>
      <c r="H55" s="88"/>
      <c r="I55" s="36"/>
      <c r="J55" s="37"/>
    </row>
    <row r="56" spans="1:10" ht="6" customHeight="1">
      <c r="A56" s="43"/>
      <c r="B56" s="98"/>
      <c r="C56" s="96"/>
      <c r="D56" s="95"/>
      <c r="E56" s="97"/>
      <c r="F56" s="47"/>
      <c r="G56" s="48"/>
      <c r="H56" s="87"/>
      <c r="I56" s="37"/>
      <c r="J56" s="37"/>
    </row>
    <row r="57" spans="1:10" ht="6" customHeight="1">
      <c r="A57" s="43"/>
      <c r="B57" s="64"/>
      <c r="C57" s="101"/>
      <c r="D57" s="100"/>
      <c r="E57" s="66"/>
      <c r="F57" s="47"/>
      <c r="G57" s="48"/>
      <c r="H57" s="87"/>
      <c r="I57" s="37"/>
      <c r="J57" s="37"/>
    </row>
    <row r="58" spans="1:10" ht="13.5" customHeight="1">
      <c r="A58" s="67" t="s">
        <v>5</v>
      </c>
      <c r="B58" s="68">
        <f>+B55+B53+B17+B10</f>
        <v>110990.6</v>
      </c>
      <c r="C58" s="68">
        <f>+C55+C53+C17+C10</f>
        <v>88663</v>
      </c>
      <c r="D58" s="68">
        <f>+D55+D53+D17+D10</f>
        <v>399944</v>
      </c>
      <c r="E58" s="33">
        <f>+E55+E53+E17+E10</f>
        <v>100</v>
      </c>
      <c r="F58" s="33"/>
      <c r="G58" s="48"/>
      <c r="H58" s="77"/>
      <c r="I58" s="36"/>
      <c r="J58" s="37"/>
    </row>
    <row r="59" spans="1:9" ht="3" customHeight="1">
      <c r="A59" s="69"/>
      <c r="B59" s="70"/>
      <c r="C59" s="71"/>
      <c r="D59" s="69"/>
      <c r="E59" s="72"/>
      <c r="F59" s="85"/>
      <c r="G59" s="74"/>
      <c r="H59" s="87"/>
      <c r="I59" s="37"/>
    </row>
    <row r="60" spans="1:8" ht="13.5" customHeight="1">
      <c r="A60" s="75" t="s">
        <v>65</v>
      </c>
      <c r="B60" s="42"/>
      <c r="C60" s="42"/>
      <c r="D60" s="42"/>
      <c r="E60" s="76"/>
      <c r="F60" s="77"/>
      <c r="G60" s="78"/>
      <c r="H60" s="77"/>
    </row>
    <row r="61" spans="1:8" ht="13.5" customHeight="1">
      <c r="A61" s="104" t="s">
        <v>67</v>
      </c>
      <c r="B61" s="42"/>
      <c r="C61" s="42"/>
      <c r="D61" s="76"/>
      <c r="E61" s="76"/>
      <c r="F61" s="78"/>
      <c r="G61" s="78"/>
      <c r="H61" s="77"/>
    </row>
    <row r="62" spans="1:8" ht="13.5" customHeight="1">
      <c r="A62" s="105" t="s">
        <v>68</v>
      </c>
      <c r="B62" s="36"/>
      <c r="C62" s="36"/>
      <c r="D62" s="80"/>
      <c r="E62" s="76"/>
      <c r="F62" s="78"/>
      <c r="G62" s="78"/>
      <c r="H62" s="77"/>
    </row>
    <row r="63" spans="1:8" ht="13.5" customHeight="1">
      <c r="A63" s="79"/>
      <c r="B63" s="36"/>
      <c r="C63" s="36"/>
      <c r="D63" s="76"/>
      <c r="E63" s="37"/>
      <c r="F63" s="74"/>
      <c r="G63" s="74"/>
      <c r="H63" s="77"/>
    </row>
    <row r="64" spans="1:8" ht="12.75">
      <c r="A64" s="81"/>
      <c r="B64" s="36"/>
      <c r="C64" s="36"/>
      <c r="D64" s="76"/>
      <c r="F64" s="73"/>
      <c r="G64" s="74"/>
      <c r="H64" s="77"/>
    </row>
    <row r="65" spans="1:8" ht="12.75">
      <c r="A65" s="81"/>
      <c r="B65" s="36"/>
      <c r="C65" s="36"/>
      <c r="D65" s="76"/>
      <c r="F65" s="73"/>
      <c r="G65" s="74"/>
      <c r="H65" s="77"/>
    </row>
    <row r="66" spans="1:8" ht="12.75">
      <c r="A66" s="81"/>
      <c r="B66" s="36"/>
      <c r="C66" s="36"/>
      <c r="D66" s="76"/>
      <c r="F66" s="73"/>
      <c r="G66" s="74"/>
      <c r="H66" s="77"/>
    </row>
    <row r="67" spans="1:8" ht="12.75">
      <c r="A67" s="73"/>
      <c r="B67" s="36"/>
      <c r="C67" s="36"/>
      <c r="D67" s="36"/>
      <c r="F67" s="73"/>
      <c r="G67" s="74"/>
      <c r="H67" s="77"/>
    </row>
    <row r="68" spans="1:8" ht="12.75">
      <c r="A68" s="73"/>
      <c r="B68" s="36"/>
      <c r="C68" s="36"/>
      <c r="E68" s="82"/>
      <c r="F68" s="89"/>
      <c r="G68" s="74"/>
      <c r="H68" s="77"/>
    </row>
    <row r="69" spans="1:8" ht="12.75">
      <c r="A69" s="73"/>
      <c r="B69" s="36"/>
      <c r="C69" s="36"/>
      <c r="F69" s="73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83"/>
      <c r="C71" s="83"/>
      <c r="F71" s="73"/>
      <c r="G71" s="74"/>
      <c r="H71" s="8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77"/>
      <c r="F74" s="73"/>
      <c r="G74" s="74"/>
      <c r="H74" s="87"/>
    </row>
    <row r="75" spans="1:8" ht="12.75">
      <c r="A75" s="73"/>
      <c r="B75" s="83"/>
      <c r="C75" s="83"/>
      <c r="F75" s="73"/>
      <c r="H75" s="35"/>
    </row>
    <row r="76" spans="1:8" ht="12.75">
      <c r="A76" s="73"/>
      <c r="B76" s="73"/>
      <c r="C76" s="83"/>
      <c r="F76" s="73"/>
      <c r="H76" s="35"/>
    </row>
    <row r="77" spans="1:8" ht="12.75">
      <c r="A77" s="73"/>
      <c r="B77" s="73"/>
      <c r="C77" s="83"/>
      <c r="F77" s="73"/>
      <c r="H77" s="35"/>
    </row>
    <row r="78" spans="1:8" ht="12.75">
      <c r="A78" s="73"/>
      <c r="B78" s="73"/>
      <c r="C78" s="83"/>
      <c r="F78" s="73"/>
      <c r="H78" s="35"/>
    </row>
    <row r="79" spans="1:8" ht="12.75">
      <c r="A79" s="73"/>
      <c r="B79" s="73"/>
      <c r="C79" s="83"/>
      <c r="F79" s="73"/>
      <c r="H79" s="35"/>
    </row>
    <row r="80" spans="1:8" ht="12.75">
      <c r="A80" s="73"/>
      <c r="B80" s="73"/>
      <c r="C80" s="83"/>
      <c r="F80" s="73"/>
      <c r="H80" s="35"/>
    </row>
    <row r="81" spans="1:8" ht="12.75">
      <c r="A81" s="73"/>
      <c r="B81" s="73"/>
      <c r="C81" s="83"/>
      <c r="F81" s="73"/>
      <c r="H81" s="35"/>
    </row>
    <row r="82" spans="1:8" ht="12.75">
      <c r="A82" s="73"/>
      <c r="B82" s="73"/>
      <c r="C82" s="83"/>
      <c r="F82" s="73"/>
      <c r="H82" s="35"/>
    </row>
    <row r="83" spans="1:6" ht="12.75">
      <c r="A83" s="73"/>
      <c r="B83" s="73"/>
      <c r="C83" s="83"/>
      <c r="F83" s="7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37">
      <selection activeCell="C55" sqref="C55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69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+B11+B13+B12+B14</f>
        <v>78998</v>
      </c>
      <c r="C10" s="31">
        <f>+C11+C13+C12+C14</f>
        <v>58804</v>
      </c>
      <c r="D10" s="31">
        <f>+D11+D13+D12+D14</f>
        <v>269346</v>
      </c>
      <c r="E10" s="51">
        <f>SUM(E11:E14)</f>
        <v>64.94</v>
      </c>
      <c r="F10" s="33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48"/>
      <c r="H11" s="87"/>
      <c r="I11" s="36"/>
      <c r="J11" s="37"/>
    </row>
    <row r="12" spans="1:10" ht="15" customHeight="1">
      <c r="A12" s="43" t="s">
        <v>12</v>
      </c>
      <c r="B12" s="44">
        <v>361</v>
      </c>
      <c r="C12" s="45">
        <v>1039</v>
      </c>
      <c r="D12" s="44">
        <v>3724</v>
      </c>
      <c r="E12" s="46">
        <v>0.9</v>
      </c>
      <c r="F12" s="61"/>
      <c r="G12" s="48"/>
      <c r="H12" s="87"/>
      <c r="I12" s="36"/>
      <c r="J12" s="37"/>
    </row>
    <row r="13" spans="1:10" ht="15" customHeight="1">
      <c r="A13" s="43" t="s">
        <v>14</v>
      </c>
      <c r="B13" s="44">
        <v>72391</v>
      </c>
      <c r="C13" s="45">
        <v>57765</v>
      </c>
      <c r="D13" s="44">
        <v>259376</v>
      </c>
      <c r="E13" s="46">
        <v>62.53</v>
      </c>
      <c r="F13" s="61"/>
      <c r="G13" s="48"/>
      <c r="H13" s="87"/>
      <c r="I13" s="36"/>
      <c r="J13" s="37"/>
    </row>
    <row r="14" spans="1:10" ht="14.25">
      <c r="A14" s="43" t="s">
        <v>15</v>
      </c>
      <c r="B14" s="44">
        <v>6245</v>
      </c>
      <c r="C14" s="45"/>
      <c r="D14" s="44">
        <v>6245</v>
      </c>
      <c r="E14" s="46">
        <v>1.51</v>
      </c>
      <c r="F14" s="61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23746.6</v>
      </c>
      <c r="C17" s="31">
        <f>+C19+C26</f>
        <v>20265</v>
      </c>
      <c r="D17" s="31">
        <f>+D19+D26</f>
        <v>89346</v>
      </c>
      <c r="E17" s="51">
        <f>+E19+E26</f>
        <v>21.520000000000003</v>
      </c>
      <c r="F17" s="33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1456</v>
      </c>
      <c r="C19" s="54">
        <f>SUM(C20:C24)</f>
        <v>1102</v>
      </c>
      <c r="D19" s="54">
        <f>SUM(D20:D24)</f>
        <v>5023</v>
      </c>
      <c r="E19" s="58">
        <f>SUM(E20:E24)</f>
        <v>1.21</v>
      </c>
      <c r="F19" s="84"/>
      <c r="G19" s="56"/>
      <c r="H19" s="77"/>
      <c r="I19" s="36"/>
      <c r="J19" s="37"/>
    </row>
    <row r="20" spans="1:10" ht="15" customHeight="1">
      <c r="A20" s="57" t="s">
        <v>18</v>
      </c>
      <c r="B20" s="44">
        <v>1456</v>
      </c>
      <c r="C20" s="45">
        <v>154</v>
      </c>
      <c r="D20" s="44">
        <v>1954</v>
      </c>
      <c r="E20" s="46">
        <v>0.47</v>
      </c>
      <c r="F20" s="61"/>
      <c r="G20" s="48"/>
      <c r="H20" s="83"/>
      <c r="I20" s="36"/>
      <c r="J20" s="37"/>
    </row>
    <row r="21" spans="1:10" ht="15" customHeight="1">
      <c r="A21" s="57" t="s">
        <v>21</v>
      </c>
      <c r="B21" s="44"/>
      <c r="C21" s="45">
        <v>107</v>
      </c>
      <c r="D21" s="44">
        <v>346</v>
      </c>
      <c r="E21" s="46">
        <v>0.08</v>
      </c>
      <c r="F21" s="61"/>
      <c r="G21" s="48"/>
      <c r="H21" s="87"/>
      <c r="I21" s="36"/>
      <c r="J21" s="37"/>
    </row>
    <row r="22" spans="1:10" ht="15" customHeight="1">
      <c r="A22" s="57" t="s">
        <v>20</v>
      </c>
      <c r="B22" s="44"/>
      <c r="C22" s="45">
        <v>315</v>
      </c>
      <c r="D22" s="44">
        <v>1020</v>
      </c>
      <c r="E22" s="46">
        <v>0.25</v>
      </c>
      <c r="F22" s="61"/>
      <c r="G22" s="48"/>
      <c r="H22" s="87"/>
      <c r="I22" s="36"/>
      <c r="J22" s="37"/>
    </row>
    <row r="23" spans="1:10" ht="15" customHeight="1">
      <c r="A23" s="57" t="s">
        <v>59</v>
      </c>
      <c r="B23" s="44"/>
      <c r="C23" s="45">
        <v>350</v>
      </c>
      <c r="D23" s="44">
        <v>1133</v>
      </c>
      <c r="E23" s="46">
        <v>0.27</v>
      </c>
      <c r="F23" s="61"/>
      <c r="G23" s="48"/>
      <c r="H23" s="87"/>
      <c r="I23" s="36"/>
      <c r="J23" s="37"/>
    </row>
    <row r="24" spans="1:10" ht="15" customHeight="1">
      <c r="A24" s="57" t="s">
        <v>22</v>
      </c>
      <c r="B24" s="44"/>
      <c r="C24" s="45">
        <v>176</v>
      </c>
      <c r="D24" s="44">
        <v>570</v>
      </c>
      <c r="E24" s="46">
        <v>0.14</v>
      </c>
      <c r="F24" s="61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22290.6</v>
      </c>
      <c r="C26" s="54">
        <f>SUM(C27:C51)</f>
        <v>19163</v>
      </c>
      <c r="D26" s="54">
        <f>SUM(D27:D51)</f>
        <v>84323</v>
      </c>
      <c r="E26" s="58">
        <f>SUM(E27:E51)</f>
        <v>20.310000000000002</v>
      </c>
      <c r="F26" s="84"/>
      <c r="G26" s="56"/>
      <c r="H26" s="59"/>
      <c r="I26" s="36"/>
      <c r="J26" s="37"/>
    </row>
    <row r="27" spans="1:10" ht="15" customHeight="1">
      <c r="A27" s="60" t="s">
        <v>26</v>
      </c>
      <c r="B27" s="44">
        <v>15745.6</v>
      </c>
      <c r="C27" s="45"/>
      <c r="D27" s="44">
        <v>15746</v>
      </c>
      <c r="E27" s="46">
        <v>3.8</v>
      </c>
      <c r="F27" s="61"/>
      <c r="G27" s="48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7086</v>
      </c>
      <c r="E28" s="46">
        <v>1.71</v>
      </c>
      <c r="F28" s="61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2062</v>
      </c>
      <c r="D29" s="44">
        <v>6675</v>
      </c>
      <c r="E29" s="46">
        <v>1.61</v>
      </c>
      <c r="F29" s="61"/>
      <c r="G29" s="48"/>
      <c r="H29" s="87"/>
      <c r="I29" s="36"/>
      <c r="J29" s="37"/>
    </row>
    <row r="30" spans="1:10" ht="15" customHeight="1">
      <c r="A30" s="60" t="s">
        <v>38</v>
      </c>
      <c r="B30" s="44"/>
      <c r="C30" s="45">
        <v>1282</v>
      </c>
      <c r="D30" s="44">
        <v>4150</v>
      </c>
      <c r="E30" s="46">
        <v>1</v>
      </c>
      <c r="F30" s="61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1484</v>
      </c>
      <c r="D31" s="44">
        <v>4804</v>
      </c>
      <c r="E31" s="46">
        <v>1.16</v>
      </c>
      <c r="F31" s="61"/>
      <c r="G31" s="48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4655</v>
      </c>
      <c r="E32" s="46">
        <v>1.12</v>
      </c>
      <c r="F32" s="61"/>
      <c r="G32" s="48"/>
      <c r="H32" s="87"/>
      <c r="I32" s="36"/>
      <c r="J32" s="37"/>
    </row>
    <row r="33" spans="1:10" ht="15" customHeight="1">
      <c r="A33" s="60" t="s">
        <v>31</v>
      </c>
      <c r="B33" s="44"/>
      <c r="C33" s="45">
        <v>1062</v>
      </c>
      <c r="D33" s="44">
        <v>3438</v>
      </c>
      <c r="E33" s="46">
        <v>0.83</v>
      </c>
      <c r="F33" s="61"/>
      <c r="G33" s="48"/>
      <c r="H33" s="87"/>
      <c r="I33" s="36"/>
      <c r="J33" s="37"/>
    </row>
    <row r="34" spans="1:10" ht="15" customHeight="1">
      <c r="A34" s="60" t="s">
        <v>32</v>
      </c>
      <c r="B34" s="44"/>
      <c r="C34" s="45">
        <v>1013</v>
      </c>
      <c r="D34" s="44">
        <v>3279</v>
      </c>
      <c r="E34" s="46">
        <v>0.79</v>
      </c>
      <c r="F34" s="61"/>
      <c r="G34" s="48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3237</v>
      </c>
      <c r="E35" s="46">
        <v>0.78</v>
      </c>
      <c r="F35" s="61"/>
      <c r="G35" s="48"/>
      <c r="H35" s="87"/>
      <c r="I35" s="36"/>
      <c r="J35" s="37"/>
    </row>
    <row r="36" spans="1:10" ht="15" customHeight="1">
      <c r="A36" s="60" t="s">
        <v>44</v>
      </c>
      <c r="B36" s="44"/>
      <c r="C36" s="45">
        <v>854</v>
      </c>
      <c r="D36" s="44">
        <v>2764</v>
      </c>
      <c r="E36" s="46">
        <v>0.67</v>
      </c>
      <c r="F36" s="61"/>
      <c r="G36" s="48"/>
      <c r="H36" s="87"/>
      <c r="I36" s="36"/>
      <c r="J36" s="37"/>
    </row>
    <row r="37" spans="1:10" ht="15" customHeight="1">
      <c r="A37" s="60" t="s">
        <v>64</v>
      </c>
      <c r="B37" s="44"/>
      <c r="C37" s="45">
        <v>1000</v>
      </c>
      <c r="D37" s="44">
        <v>3237</v>
      </c>
      <c r="E37" s="46">
        <v>0.78</v>
      </c>
      <c r="F37" s="61"/>
      <c r="G37" s="48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0.72</v>
      </c>
      <c r="F38" s="61"/>
      <c r="G38" s="48"/>
      <c r="H38" s="87"/>
      <c r="I38" s="36"/>
      <c r="J38" s="37"/>
    </row>
    <row r="39" spans="1:10" ht="15" customHeight="1">
      <c r="A39" s="60" t="s">
        <v>34</v>
      </c>
      <c r="B39" s="44"/>
      <c r="C39" s="45">
        <v>837</v>
      </c>
      <c r="D39" s="44">
        <v>2709</v>
      </c>
      <c r="E39" s="46">
        <v>0.65</v>
      </c>
      <c r="F39" s="61"/>
      <c r="G39" s="48"/>
      <c r="H39" s="87"/>
      <c r="I39" s="36"/>
      <c r="J39" s="37"/>
    </row>
    <row r="40" spans="1:10" ht="15" customHeight="1">
      <c r="A40" s="60" t="s">
        <v>33</v>
      </c>
      <c r="B40" s="44"/>
      <c r="C40" s="45">
        <v>771</v>
      </c>
      <c r="D40" s="44">
        <v>2496</v>
      </c>
      <c r="E40" s="46">
        <v>0.6</v>
      </c>
      <c r="F40" s="61"/>
      <c r="G40" s="48"/>
      <c r="H40" s="87"/>
      <c r="I40" s="36"/>
      <c r="J40" s="37"/>
    </row>
    <row r="41" spans="1:10" ht="15" customHeight="1">
      <c r="A41" s="60" t="s">
        <v>35</v>
      </c>
      <c r="B41" s="44"/>
      <c r="C41" s="45">
        <v>668</v>
      </c>
      <c r="D41" s="44">
        <v>2162</v>
      </c>
      <c r="E41" s="46">
        <v>0.52</v>
      </c>
      <c r="F41" s="61"/>
      <c r="G41" s="48"/>
      <c r="H41" s="87"/>
      <c r="I41" s="36"/>
      <c r="J41" s="37"/>
    </row>
    <row r="42" spans="1:10" ht="15" customHeight="1">
      <c r="A42" s="60" t="s">
        <v>43</v>
      </c>
      <c r="B42" s="44"/>
      <c r="C42" s="45">
        <v>641</v>
      </c>
      <c r="D42" s="44">
        <v>2075</v>
      </c>
      <c r="E42" s="46">
        <v>0.5</v>
      </c>
      <c r="F42" s="61"/>
      <c r="G42" s="48"/>
      <c r="H42" s="87"/>
      <c r="I42" s="36"/>
      <c r="J42" s="37"/>
    </row>
    <row r="43" spans="1:10" ht="15" customHeight="1">
      <c r="A43" s="60" t="s">
        <v>36</v>
      </c>
      <c r="B43" s="44"/>
      <c r="C43" s="45">
        <v>617</v>
      </c>
      <c r="D43" s="44">
        <v>1997</v>
      </c>
      <c r="E43" s="46">
        <v>0.48</v>
      </c>
      <c r="F43" s="61"/>
      <c r="G43" s="48"/>
      <c r="H43" s="87"/>
      <c r="I43" s="36"/>
      <c r="J43" s="37"/>
    </row>
    <row r="44" spans="1:10" ht="15" customHeight="1">
      <c r="A44" s="60" t="s">
        <v>37</v>
      </c>
      <c r="B44" s="44"/>
      <c r="C44" s="45">
        <v>442</v>
      </c>
      <c r="D44" s="44">
        <v>1431</v>
      </c>
      <c r="E44" s="46">
        <v>0.34</v>
      </c>
      <c r="F44" s="61"/>
      <c r="G44" s="48"/>
      <c r="H44" s="87"/>
      <c r="I44" s="36"/>
      <c r="J44" s="37"/>
    </row>
    <row r="45" spans="1:10" ht="15" customHeight="1">
      <c r="A45" s="60" t="s">
        <v>39</v>
      </c>
      <c r="B45" s="44"/>
      <c r="C45" s="45">
        <v>431</v>
      </c>
      <c r="D45" s="44">
        <v>1395</v>
      </c>
      <c r="E45" s="46">
        <v>0.34</v>
      </c>
      <c r="F45" s="61"/>
      <c r="G45" s="48"/>
      <c r="H45" s="87"/>
      <c r="I45" s="36"/>
      <c r="J45" s="37"/>
    </row>
    <row r="46" spans="1:10" ht="15" customHeight="1">
      <c r="A46" s="60" t="s">
        <v>46</v>
      </c>
      <c r="B46" s="44"/>
      <c r="C46" s="45">
        <v>378</v>
      </c>
      <c r="D46" s="44">
        <v>1224</v>
      </c>
      <c r="E46" s="46">
        <v>0.29</v>
      </c>
      <c r="F46" s="61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403</v>
      </c>
      <c r="D47" s="44">
        <v>1305</v>
      </c>
      <c r="E47" s="46">
        <v>0.31</v>
      </c>
      <c r="F47" s="61"/>
      <c r="G47" s="48"/>
      <c r="H47" s="87"/>
      <c r="I47" s="36"/>
      <c r="J47" s="37"/>
    </row>
    <row r="48" spans="1:10" ht="15" customHeight="1">
      <c r="A48" s="60" t="s">
        <v>41</v>
      </c>
      <c r="B48" s="44"/>
      <c r="C48" s="45">
        <v>334</v>
      </c>
      <c r="D48" s="44">
        <v>1081</v>
      </c>
      <c r="E48" s="46">
        <v>0.26</v>
      </c>
      <c r="F48" s="61"/>
      <c r="G48" s="48"/>
      <c r="H48" s="87"/>
      <c r="I48" s="36"/>
      <c r="J48" s="37"/>
    </row>
    <row r="49" spans="1:10" ht="15" customHeight="1">
      <c r="A49" s="60" t="s">
        <v>27</v>
      </c>
      <c r="B49" s="44">
        <v>3345</v>
      </c>
      <c r="C49" s="45">
        <v>100</v>
      </c>
      <c r="D49" s="44">
        <v>3669</v>
      </c>
      <c r="E49" s="46">
        <v>0.88</v>
      </c>
      <c r="F49" s="61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157</v>
      </c>
      <c r="D50" s="44">
        <v>508</v>
      </c>
      <c r="E50" s="46">
        <v>0.12</v>
      </c>
      <c r="F50" s="61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61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v>16947</v>
      </c>
      <c r="C53" s="63">
        <v>0</v>
      </c>
      <c r="D53" s="103">
        <v>16947</v>
      </c>
      <c r="E53" s="32">
        <v>4.09</v>
      </c>
      <c r="F53" s="61"/>
      <c r="G53" s="48"/>
      <c r="H53" s="88"/>
      <c r="I53" s="36"/>
      <c r="J53" s="37"/>
    </row>
    <row r="54" spans="1:10" ht="6" customHeight="1">
      <c r="A54" s="43"/>
      <c r="B54" s="98"/>
      <c r="C54" s="99"/>
      <c r="D54" s="51"/>
      <c r="E54" s="102"/>
      <c r="F54" s="47"/>
      <c r="G54" s="48"/>
      <c r="H54" s="87"/>
      <c r="I54" s="37"/>
      <c r="J54" s="37"/>
    </row>
    <row r="55" spans="1:10" ht="14.25">
      <c r="A55" s="30" t="s">
        <v>66</v>
      </c>
      <c r="B55" s="62"/>
      <c r="C55" s="63">
        <v>12104</v>
      </c>
      <c r="D55" s="103">
        <v>39181</v>
      </c>
      <c r="E55" s="32">
        <v>9.45</v>
      </c>
      <c r="F55" s="61"/>
      <c r="G55" s="48"/>
      <c r="H55" s="88"/>
      <c r="I55" s="36"/>
      <c r="J55" s="37"/>
    </row>
    <row r="56" spans="1:10" ht="6" customHeight="1">
      <c r="A56" s="43"/>
      <c r="B56" s="98"/>
      <c r="C56" s="96"/>
      <c r="D56" s="95"/>
      <c r="E56" s="97"/>
      <c r="F56" s="47"/>
      <c r="G56" s="48"/>
      <c r="H56" s="87"/>
      <c r="I56" s="37"/>
      <c r="J56" s="37"/>
    </row>
    <row r="57" spans="1:10" ht="6" customHeight="1">
      <c r="A57" s="43"/>
      <c r="B57" s="64"/>
      <c r="C57" s="101"/>
      <c r="D57" s="100"/>
      <c r="E57" s="66"/>
      <c r="F57" s="47"/>
      <c r="G57" s="48"/>
      <c r="H57" s="87"/>
      <c r="I57" s="37"/>
      <c r="J57" s="37"/>
    </row>
    <row r="58" spans="1:10" ht="13.5" customHeight="1">
      <c r="A58" s="67" t="s">
        <v>5</v>
      </c>
      <c r="B58" s="68">
        <f>+B55+B53+B17+B10</f>
        <v>119691.6</v>
      </c>
      <c r="C58" s="68">
        <f>+C55+C53+C17+C10</f>
        <v>91173</v>
      </c>
      <c r="D58" s="68">
        <f>+D55+D53+D17+D10</f>
        <v>414820</v>
      </c>
      <c r="E58" s="33">
        <f>+E55+E53+E17+E10</f>
        <v>100</v>
      </c>
      <c r="F58" s="68"/>
      <c r="G58" s="34"/>
      <c r="H58" s="77"/>
      <c r="I58" s="36"/>
      <c r="J58" s="37"/>
    </row>
    <row r="59" spans="1:9" ht="3" customHeight="1">
      <c r="A59" s="69"/>
      <c r="B59" s="70"/>
      <c r="C59" s="71"/>
      <c r="D59" s="69"/>
      <c r="E59" s="72"/>
      <c r="F59" s="85"/>
      <c r="G59" s="74"/>
      <c r="H59" s="87"/>
      <c r="I59" s="37"/>
    </row>
    <row r="60" spans="1:8" ht="13.5" customHeight="1">
      <c r="A60" s="75" t="s">
        <v>70</v>
      </c>
      <c r="B60" s="42"/>
      <c r="C60" s="42"/>
      <c r="D60" s="42"/>
      <c r="E60" s="76"/>
      <c r="F60" s="77"/>
      <c r="G60" s="78"/>
      <c r="H60" s="77"/>
    </row>
    <row r="61" spans="1:8" ht="13.5" customHeight="1">
      <c r="A61" s="104" t="s">
        <v>67</v>
      </c>
      <c r="B61" s="42"/>
      <c r="C61" s="42"/>
      <c r="D61" s="76"/>
      <c r="E61" s="76"/>
      <c r="F61" s="78"/>
      <c r="G61" s="78"/>
      <c r="H61" s="77"/>
    </row>
    <row r="62" spans="1:8" ht="13.5" customHeight="1">
      <c r="A62" s="105" t="s">
        <v>68</v>
      </c>
      <c r="B62" s="36"/>
      <c r="C62" s="36"/>
      <c r="D62" s="80"/>
      <c r="E62" s="76"/>
      <c r="F62" s="78"/>
      <c r="G62" s="78"/>
      <c r="H62" s="77"/>
    </row>
    <row r="63" spans="1:8" ht="13.5" customHeight="1">
      <c r="A63" s="79" t="s">
        <v>95</v>
      </c>
      <c r="B63" s="36"/>
      <c r="C63" s="36"/>
      <c r="D63" s="76"/>
      <c r="E63" s="37"/>
      <c r="F63" s="74"/>
      <c r="G63" s="74"/>
      <c r="H63" s="77"/>
    </row>
    <row r="64" spans="1:8" ht="12.75">
      <c r="A64" s="79" t="s">
        <v>71</v>
      </c>
      <c r="B64" s="36"/>
      <c r="C64" s="36"/>
      <c r="D64" s="76"/>
      <c r="F64" s="73"/>
      <c r="G64" s="74"/>
      <c r="H64" s="77"/>
    </row>
    <row r="65" spans="1:8" ht="12.75">
      <c r="A65" s="81"/>
      <c r="B65" s="36"/>
      <c r="C65" s="36"/>
      <c r="D65" s="76"/>
      <c r="F65" s="73"/>
      <c r="G65" s="74"/>
      <c r="H65" s="77"/>
    </row>
    <row r="66" spans="1:8" ht="12.75">
      <c r="A66" s="81"/>
      <c r="B66" s="36"/>
      <c r="C66" s="36"/>
      <c r="D66" s="76"/>
      <c r="F66" s="73"/>
      <c r="G66" s="74"/>
      <c r="H66" s="77"/>
    </row>
    <row r="67" spans="1:8" ht="12.75">
      <c r="A67" s="73"/>
      <c r="B67" s="36"/>
      <c r="C67" s="36"/>
      <c r="D67" s="36"/>
      <c r="F67" s="73"/>
      <c r="G67" s="74"/>
      <c r="H67" s="77"/>
    </row>
    <row r="68" spans="1:8" ht="12.75">
      <c r="A68" s="73"/>
      <c r="B68" s="36"/>
      <c r="C68" s="36"/>
      <c r="E68" s="82"/>
      <c r="F68" s="89"/>
      <c r="G68" s="74"/>
      <c r="H68" s="77"/>
    </row>
    <row r="69" spans="1:8" ht="12.75">
      <c r="A69" s="73"/>
      <c r="B69" s="36"/>
      <c r="C69" s="36"/>
      <c r="F69" s="73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83"/>
      <c r="C71" s="83"/>
      <c r="F71" s="73"/>
      <c r="G71" s="74"/>
      <c r="H71" s="8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77"/>
      <c r="F74" s="73"/>
      <c r="G74" s="74"/>
      <c r="H74" s="87"/>
    </row>
    <row r="75" spans="1:8" ht="12.75">
      <c r="A75" s="73"/>
      <c r="B75" s="8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34">
      <selection activeCell="A1" sqref="A1:E1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72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+B11+B13+B12+B14</f>
        <v>104505</v>
      </c>
      <c r="C10" s="31">
        <f>+C11+C13+C12+C14</f>
        <v>57875</v>
      </c>
      <c r="D10" s="31">
        <f>+D11+D13+D12+D14</f>
        <v>292020</v>
      </c>
      <c r="E10" s="51">
        <v>70.1</v>
      </c>
      <c r="F10" s="68"/>
      <c r="G10" s="34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48"/>
      <c r="H11" s="87"/>
      <c r="I11" s="36"/>
      <c r="J11" s="37"/>
    </row>
    <row r="12" spans="1:10" ht="15" customHeight="1">
      <c r="A12" s="43" t="s">
        <v>12</v>
      </c>
      <c r="B12" s="44">
        <v>6</v>
      </c>
      <c r="C12" s="45">
        <v>110</v>
      </c>
      <c r="D12" s="44">
        <v>362</v>
      </c>
      <c r="E12" s="46">
        <v>0.09</v>
      </c>
      <c r="F12" s="61"/>
      <c r="G12" s="48"/>
      <c r="H12" s="87"/>
      <c r="I12" s="36"/>
      <c r="J12" s="37"/>
    </row>
    <row r="13" spans="1:10" ht="15" customHeight="1">
      <c r="A13" s="43" t="s">
        <v>14</v>
      </c>
      <c r="B13" s="44">
        <v>98253</v>
      </c>
      <c r="C13" s="45">
        <v>57765</v>
      </c>
      <c r="D13" s="44">
        <v>285412</v>
      </c>
      <c r="E13" s="46">
        <v>68.51</v>
      </c>
      <c r="F13" s="61"/>
      <c r="G13" s="48"/>
      <c r="H13" s="87"/>
      <c r="I13" s="36"/>
      <c r="J13" s="37"/>
    </row>
    <row r="14" spans="1:10" ht="14.25">
      <c r="A14" s="43" t="s">
        <v>15</v>
      </c>
      <c r="B14" s="44">
        <v>6245</v>
      </c>
      <c r="C14" s="45"/>
      <c r="D14" s="44">
        <v>6245</v>
      </c>
      <c r="E14" s="46">
        <v>1.5</v>
      </c>
      <c r="F14" s="61"/>
      <c r="G14" s="48"/>
      <c r="H14" s="87"/>
      <c r="I14" s="36"/>
      <c r="J14" s="37"/>
    </row>
    <row r="15" spans="1:10" ht="14.25">
      <c r="A15" s="43"/>
      <c r="B15" s="44"/>
      <c r="C15" s="45"/>
      <c r="D15" s="44"/>
      <c r="E15" s="46"/>
      <c r="F15" s="41"/>
      <c r="G15" s="49"/>
      <c r="H15" s="87"/>
      <c r="I15" s="37"/>
      <c r="J15" s="37"/>
    </row>
    <row r="16" spans="1:10" ht="5.25" customHeight="1">
      <c r="A16" s="50"/>
      <c r="B16" s="38"/>
      <c r="C16" s="39"/>
      <c r="D16" s="38"/>
      <c r="E16" s="40"/>
      <c r="F16" s="41"/>
      <c r="G16" s="49"/>
      <c r="H16" s="87"/>
      <c r="I16" s="37"/>
      <c r="J16" s="37"/>
    </row>
    <row r="17" spans="1:10" ht="15" customHeight="1">
      <c r="A17" s="30" t="s">
        <v>16</v>
      </c>
      <c r="B17" s="31">
        <f>+B19+B26</f>
        <v>14167</v>
      </c>
      <c r="C17" s="31">
        <f>+C19+C26</f>
        <v>19845</v>
      </c>
      <c r="D17" s="31">
        <f>+D19+D26</f>
        <v>78463</v>
      </c>
      <c r="E17" s="51">
        <f>+E19+E26</f>
        <v>18.830000000000002</v>
      </c>
      <c r="F17" s="68"/>
      <c r="G17" s="34"/>
      <c r="H17" s="88"/>
      <c r="I17" s="36"/>
      <c r="J17" s="37"/>
    </row>
    <row r="18" spans="1:10" ht="6" customHeight="1">
      <c r="A18" s="43"/>
      <c r="B18" s="44"/>
      <c r="C18" s="45"/>
      <c r="D18" s="44"/>
      <c r="E18" s="46"/>
      <c r="F18" s="47"/>
      <c r="G18" s="49"/>
      <c r="H18" s="87"/>
      <c r="I18" s="36"/>
      <c r="J18" s="37"/>
    </row>
    <row r="19" spans="1:10" ht="15" customHeight="1">
      <c r="A19" s="53" t="s">
        <v>17</v>
      </c>
      <c r="B19" s="54">
        <f>SUM(B20:B24)</f>
        <v>3917</v>
      </c>
      <c r="C19" s="54">
        <f>SUM(C20:C24)</f>
        <v>787</v>
      </c>
      <c r="D19" s="54">
        <f>SUM(D20:D24)</f>
        <v>6467</v>
      </c>
      <c r="E19" s="58">
        <f>SUM(E20:E24)</f>
        <v>1.5500000000000003</v>
      </c>
      <c r="F19" s="84"/>
      <c r="G19" s="56"/>
      <c r="H19" s="77"/>
      <c r="I19" s="36"/>
      <c r="J19" s="37"/>
    </row>
    <row r="20" spans="1:10" ht="15" customHeight="1">
      <c r="A20" s="57" t="s">
        <v>18</v>
      </c>
      <c r="B20" s="44">
        <v>2917</v>
      </c>
      <c r="C20" s="45">
        <v>154</v>
      </c>
      <c r="D20" s="44">
        <v>3416</v>
      </c>
      <c r="E20" s="46">
        <v>0.82</v>
      </c>
      <c r="F20" s="61"/>
      <c r="G20" s="48"/>
      <c r="H20" s="83"/>
      <c r="I20" s="36"/>
      <c r="J20" s="37"/>
    </row>
    <row r="21" spans="1:10" ht="15" customHeight="1">
      <c r="A21" s="57" t="s">
        <v>75</v>
      </c>
      <c r="B21" s="44">
        <v>1000</v>
      </c>
      <c r="C21" s="45"/>
      <c r="D21" s="44">
        <v>1000</v>
      </c>
      <c r="E21" s="46">
        <v>0.24</v>
      </c>
      <c r="F21" s="61"/>
      <c r="G21" s="48"/>
      <c r="H21" s="83"/>
      <c r="I21" s="36"/>
      <c r="J21" s="37"/>
    </row>
    <row r="22" spans="1:10" ht="15" customHeight="1">
      <c r="A22" s="57" t="s">
        <v>21</v>
      </c>
      <c r="B22" s="44"/>
      <c r="C22" s="45">
        <v>107</v>
      </c>
      <c r="D22" s="44">
        <v>347</v>
      </c>
      <c r="E22" s="46">
        <v>0.08</v>
      </c>
      <c r="F22" s="61"/>
      <c r="G22" s="48"/>
      <c r="H22" s="87"/>
      <c r="I22" s="36"/>
      <c r="J22" s="37"/>
    </row>
    <row r="23" spans="1:10" ht="15" customHeight="1">
      <c r="A23" s="57" t="s">
        <v>59</v>
      </c>
      <c r="B23" s="44"/>
      <c r="C23" s="45">
        <v>350</v>
      </c>
      <c r="D23" s="44">
        <v>1134</v>
      </c>
      <c r="E23" s="46">
        <v>0.27</v>
      </c>
      <c r="F23" s="61"/>
      <c r="G23" s="48"/>
      <c r="H23" s="87"/>
      <c r="I23" s="36"/>
      <c r="J23" s="37"/>
    </row>
    <row r="24" spans="1:10" ht="15" customHeight="1">
      <c r="A24" s="57" t="s">
        <v>22</v>
      </c>
      <c r="B24" s="44"/>
      <c r="C24" s="45">
        <v>176</v>
      </c>
      <c r="D24" s="44">
        <v>570</v>
      </c>
      <c r="E24" s="46">
        <v>0.14</v>
      </c>
      <c r="F24" s="61"/>
      <c r="G24" s="48"/>
      <c r="H24" s="87"/>
      <c r="I24" s="36"/>
      <c r="J24" s="37"/>
    </row>
    <row r="25" spans="1:10" ht="15" customHeight="1">
      <c r="A25" s="57"/>
      <c r="B25" s="44"/>
      <c r="C25" s="45"/>
      <c r="D25" s="44"/>
      <c r="E25" s="46"/>
      <c r="F25" s="47"/>
      <c r="G25" s="49"/>
      <c r="H25" s="87"/>
      <c r="I25" s="37"/>
      <c r="J25" s="37"/>
    </row>
    <row r="26" spans="1:10" ht="15" customHeight="1">
      <c r="A26" s="53" t="s">
        <v>25</v>
      </c>
      <c r="B26" s="54">
        <f>SUM(B27:B51)</f>
        <v>10250</v>
      </c>
      <c r="C26" s="54">
        <f>SUM(C27:C51)</f>
        <v>19058</v>
      </c>
      <c r="D26" s="54">
        <f>SUM(D27:D51)</f>
        <v>71996</v>
      </c>
      <c r="E26" s="58">
        <v>17.28</v>
      </c>
      <c r="F26" s="84"/>
      <c r="G26" s="56"/>
      <c r="H26" s="59"/>
      <c r="I26" s="36"/>
      <c r="J26" s="37"/>
    </row>
    <row r="27" spans="1:10" ht="15" customHeight="1">
      <c r="A27" s="60" t="s">
        <v>26</v>
      </c>
      <c r="B27" s="44">
        <v>3705</v>
      </c>
      <c r="C27" s="45"/>
      <c r="D27" s="44">
        <v>3705</v>
      </c>
      <c r="E27" s="46">
        <v>0.89</v>
      </c>
      <c r="F27" s="61"/>
      <c r="G27" s="48"/>
      <c r="H27" s="87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7092</v>
      </c>
      <c r="E28" s="46">
        <v>1.7</v>
      </c>
      <c r="F28" s="61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2059</v>
      </c>
      <c r="D29" s="44">
        <v>6671</v>
      </c>
      <c r="E29" s="46">
        <v>1.6</v>
      </c>
      <c r="F29" s="61"/>
      <c r="G29" s="48"/>
      <c r="H29" s="87"/>
      <c r="I29" s="36"/>
      <c r="J29" s="37"/>
    </row>
    <row r="30" spans="1:10" ht="15" customHeight="1">
      <c r="A30" s="60" t="s">
        <v>38</v>
      </c>
      <c r="B30" s="44"/>
      <c r="C30" s="45">
        <v>1282</v>
      </c>
      <c r="D30" s="44">
        <v>4154</v>
      </c>
      <c r="E30" s="46">
        <v>1</v>
      </c>
      <c r="F30" s="61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1484</v>
      </c>
      <c r="D31" s="44">
        <v>4808</v>
      </c>
      <c r="E31" s="46">
        <v>1.15</v>
      </c>
      <c r="F31" s="61"/>
      <c r="G31" s="48"/>
      <c r="H31" s="87"/>
      <c r="I31" s="36"/>
      <c r="J31" s="37"/>
    </row>
    <row r="32" spans="1:10" ht="15" customHeight="1">
      <c r="A32" s="60" t="s">
        <v>30</v>
      </c>
      <c r="B32" s="44"/>
      <c r="C32" s="45">
        <v>1438</v>
      </c>
      <c r="D32" s="44">
        <v>4659</v>
      </c>
      <c r="E32" s="46">
        <v>1.12</v>
      </c>
      <c r="F32" s="61"/>
      <c r="G32" s="48"/>
      <c r="H32" s="87"/>
      <c r="I32" s="36"/>
      <c r="J32" s="37"/>
    </row>
    <row r="33" spans="1:10" ht="15" customHeight="1">
      <c r="A33" s="60" t="s">
        <v>31</v>
      </c>
      <c r="B33" s="44"/>
      <c r="C33" s="45">
        <v>1060</v>
      </c>
      <c r="D33" s="44">
        <v>3434</v>
      </c>
      <c r="E33" s="46">
        <v>0.82</v>
      </c>
      <c r="F33" s="61"/>
      <c r="G33" s="48"/>
      <c r="H33" s="87"/>
      <c r="I33" s="36"/>
      <c r="J33" s="37"/>
    </row>
    <row r="34" spans="1:10" ht="15" customHeight="1">
      <c r="A34" s="60" t="s">
        <v>32</v>
      </c>
      <c r="B34" s="44"/>
      <c r="C34" s="45">
        <v>1012</v>
      </c>
      <c r="D34" s="44">
        <v>3279</v>
      </c>
      <c r="E34" s="46">
        <v>0.79</v>
      </c>
      <c r="F34" s="61"/>
      <c r="G34" s="48"/>
      <c r="H34" s="87"/>
      <c r="I34" s="36"/>
      <c r="J34" s="37"/>
    </row>
    <row r="35" spans="1:10" ht="15" customHeight="1">
      <c r="A35" s="60" t="s">
        <v>45</v>
      </c>
      <c r="B35" s="44"/>
      <c r="C35" s="45">
        <v>1000</v>
      </c>
      <c r="D35" s="44">
        <v>3240</v>
      </c>
      <c r="E35" s="46">
        <v>0.78</v>
      </c>
      <c r="F35" s="61"/>
      <c r="G35" s="48"/>
      <c r="H35" s="87"/>
      <c r="I35" s="36"/>
      <c r="J35" s="37"/>
    </row>
    <row r="36" spans="1:10" ht="15" customHeight="1">
      <c r="A36" s="60" t="s">
        <v>44</v>
      </c>
      <c r="B36" s="44"/>
      <c r="C36" s="45">
        <v>854</v>
      </c>
      <c r="D36" s="44">
        <v>2767</v>
      </c>
      <c r="E36" s="46">
        <v>0.66</v>
      </c>
      <c r="F36" s="61"/>
      <c r="G36" s="48"/>
      <c r="H36" s="87"/>
      <c r="I36" s="36"/>
      <c r="J36" s="37"/>
    </row>
    <row r="37" spans="1:10" ht="15" customHeight="1">
      <c r="A37" s="60" t="s">
        <v>64</v>
      </c>
      <c r="B37" s="44"/>
      <c r="C37" s="45">
        <v>1000</v>
      </c>
      <c r="D37" s="44">
        <v>3240</v>
      </c>
      <c r="E37" s="46">
        <v>0.78</v>
      </c>
      <c r="F37" s="61"/>
      <c r="G37" s="48"/>
      <c r="H37" s="87"/>
      <c r="I37" s="36"/>
      <c r="J37" s="37"/>
    </row>
    <row r="38" spans="1:10" ht="15" customHeight="1">
      <c r="A38" s="60" t="s">
        <v>47</v>
      </c>
      <c r="B38" s="44">
        <v>3000</v>
      </c>
      <c r="C38" s="45"/>
      <c r="D38" s="44">
        <v>3000</v>
      </c>
      <c r="E38" s="46">
        <v>0.72</v>
      </c>
      <c r="F38" s="61"/>
      <c r="G38" s="48"/>
      <c r="H38" s="87"/>
      <c r="I38" s="36"/>
      <c r="J38" s="37"/>
    </row>
    <row r="39" spans="1:10" ht="15" customHeight="1">
      <c r="A39" s="60" t="s">
        <v>34</v>
      </c>
      <c r="B39" s="44"/>
      <c r="C39" s="45">
        <v>837</v>
      </c>
      <c r="D39" s="44">
        <v>2712</v>
      </c>
      <c r="E39" s="46">
        <v>0.65</v>
      </c>
      <c r="F39" s="61"/>
      <c r="G39" s="48"/>
      <c r="H39" s="87"/>
      <c r="I39" s="36"/>
      <c r="J39" s="37"/>
    </row>
    <row r="40" spans="1:10" ht="15" customHeight="1">
      <c r="A40" s="60" t="s">
        <v>33</v>
      </c>
      <c r="B40" s="44"/>
      <c r="C40" s="45">
        <v>750</v>
      </c>
      <c r="D40" s="44">
        <v>2430</v>
      </c>
      <c r="E40" s="46">
        <v>0.58</v>
      </c>
      <c r="F40" s="61"/>
      <c r="G40" s="48"/>
      <c r="H40" s="87"/>
      <c r="I40" s="36"/>
      <c r="J40" s="37"/>
    </row>
    <row r="41" spans="1:10" ht="15" customHeight="1">
      <c r="A41" s="60" t="s">
        <v>35</v>
      </c>
      <c r="B41" s="44"/>
      <c r="C41" s="45">
        <v>633</v>
      </c>
      <c r="D41" s="44">
        <v>2051</v>
      </c>
      <c r="E41" s="46">
        <v>0.49</v>
      </c>
      <c r="F41" s="61"/>
      <c r="G41" s="48"/>
      <c r="H41" s="87"/>
      <c r="I41" s="36"/>
      <c r="J41" s="37"/>
    </row>
    <row r="42" spans="1:10" ht="15" customHeight="1">
      <c r="A42" s="60" t="s">
        <v>43</v>
      </c>
      <c r="B42" s="44"/>
      <c r="C42" s="45">
        <v>641</v>
      </c>
      <c r="D42" s="44">
        <v>2077</v>
      </c>
      <c r="E42" s="46">
        <v>0.5</v>
      </c>
      <c r="F42" s="61"/>
      <c r="G42" s="48"/>
      <c r="H42" s="87"/>
      <c r="I42" s="36"/>
      <c r="J42" s="37"/>
    </row>
    <row r="43" spans="1:10" ht="15" customHeight="1">
      <c r="A43" s="60" t="s">
        <v>36</v>
      </c>
      <c r="B43" s="44"/>
      <c r="C43" s="45">
        <v>589</v>
      </c>
      <c r="D43" s="44">
        <v>1908</v>
      </c>
      <c r="E43" s="46">
        <v>0.46</v>
      </c>
      <c r="F43" s="61"/>
      <c r="G43" s="48"/>
      <c r="H43" s="87"/>
      <c r="I43" s="36"/>
      <c r="J43" s="37"/>
    </row>
    <row r="44" spans="1:10" ht="15" customHeight="1">
      <c r="A44" s="60" t="s">
        <v>37</v>
      </c>
      <c r="B44" s="44"/>
      <c r="C44" s="45">
        <v>442</v>
      </c>
      <c r="D44" s="44">
        <v>1432</v>
      </c>
      <c r="E44" s="46">
        <v>0.34</v>
      </c>
      <c r="F44" s="61"/>
      <c r="G44" s="48"/>
      <c r="H44" s="87"/>
      <c r="I44" s="36"/>
      <c r="J44" s="37"/>
    </row>
    <row r="45" spans="1:10" ht="15" customHeight="1">
      <c r="A45" s="60" t="s">
        <v>39</v>
      </c>
      <c r="B45" s="44"/>
      <c r="C45" s="45">
        <v>431</v>
      </c>
      <c r="D45" s="44">
        <v>1396</v>
      </c>
      <c r="E45" s="46">
        <v>0.34</v>
      </c>
      <c r="F45" s="61"/>
      <c r="G45" s="48"/>
      <c r="H45" s="87"/>
      <c r="I45" s="36"/>
      <c r="J45" s="37"/>
    </row>
    <row r="46" spans="1:10" ht="15" customHeight="1">
      <c r="A46" s="60" t="s">
        <v>46</v>
      </c>
      <c r="B46" s="44"/>
      <c r="C46" s="45">
        <v>378</v>
      </c>
      <c r="D46" s="44">
        <v>1225</v>
      </c>
      <c r="E46" s="46">
        <v>0.29</v>
      </c>
      <c r="F46" s="61"/>
      <c r="G46" s="48"/>
      <c r="H46" s="87"/>
      <c r="I46" s="36"/>
      <c r="J46" s="37"/>
    </row>
    <row r="47" spans="1:10" ht="15" customHeight="1">
      <c r="A47" s="60" t="s">
        <v>40</v>
      </c>
      <c r="B47" s="44"/>
      <c r="C47" s="45">
        <v>389</v>
      </c>
      <c r="D47" s="44">
        <v>1260</v>
      </c>
      <c r="E47" s="46">
        <v>0.3</v>
      </c>
      <c r="F47" s="61"/>
      <c r="G47" s="48"/>
      <c r="H47" s="87"/>
      <c r="I47" s="36"/>
      <c r="J47" s="37"/>
    </row>
    <row r="48" spans="1:10" ht="15" customHeight="1">
      <c r="A48" s="60" t="s">
        <v>41</v>
      </c>
      <c r="B48" s="44"/>
      <c r="C48" s="45">
        <v>334</v>
      </c>
      <c r="D48" s="44">
        <v>1082</v>
      </c>
      <c r="E48" s="46">
        <v>0.26</v>
      </c>
      <c r="F48" s="61"/>
      <c r="G48" s="48"/>
      <c r="H48" s="87"/>
      <c r="I48" s="36"/>
      <c r="J48" s="37"/>
    </row>
    <row r="49" spans="1:10" ht="15" customHeight="1">
      <c r="A49" s="60" t="s">
        <v>27</v>
      </c>
      <c r="B49" s="44">
        <v>3345</v>
      </c>
      <c r="C49" s="45">
        <v>100</v>
      </c>
      <c r="D49" s="44">
        <v>3669</v>
      </c>
      <c r="E49" s="46">
        <v>0.88</v>
      </c>
      <c r="F49" s="61"/>
      <c r="G49" s="48"/>
      <c r="H49" s="87"/>
      <c r="I49" s="36"/>
      <c r="J49" s="37"/>
    </row>
    <row r="50" spans="1:10" ht="15" customHeight="1">
      <c r="A50" s="60" t="s">
        <v>42</v>
      </c>
      <c r="B50" s="44"/>
      <c r="C50" s="45">
        <v>156</v>
      </c>
      <c r="D50" s="44">
        <v>505</v>
      </c>
      <c r="E50" s="46">
        <v>0.12</v>
      </c>
      <c r="F50" s="61"/>
      <c r="G50" s="48"/>
      <c r="H50" s="87"/>
      <c r="I50" s="36"/>
      <c r="J50" s="37"/>
    </row>
    <row r="51" spans="1:10" ht="15" customHeight="1">
      <c r="A51" s="60" t="s">
        <v>48</v>
      </c>
      <c r="B51" s="44">
        <v>200</v>
      </c>
      <c r="C51" s="45"/>
      <c r="D51" s="44">
        <v>200</v>
      </c>
      <c r="E51" s="46">
        <v>0.05</v>
      </c>
      <c r="F51" s="61"/>
      <c r="G51" s="48"/>
      <c r="H51" s="87"/>
      <c r="I51" s="36"/>
      <c r="J51" s="37"/>
    </row>
    <row r="52" spans="1:10" ht="6" customHeight="1">
      <c r="A52" s="43"/>
      <c r="B52" s="44"/>
      <c r="C52" s="45"/>
      <c r="D52" s="44"/>
      <c r="E52" s="46"/>
      <c r="F52" s="47"/>
      <c r="G52" s="48"/>
      <c r="H52" s="87"/>
      <c r="I52" s="35"/>
      <c r="J52" s="37"/>
    </row>
    <row r="53" spans="1:10" ht="14.25">
      <c r="A53" s="30" t="s">
        <v>49</v>
      </c>
      <c r="B53" s="62">
        <v>1771</v>
      </c>
      <c r="C53" s="63">
        <v>1547</v>
      </c>
      <c r="D53" s="103">
        <v>6783</v>
      </c>
      <c r="E53" s="32">
        <v>1.63</v>
      </c>
      <c r="F53" s="61"/>
      <c r="G53" s="48"/>
      <c r="H53" s="88"/>
      <c r="I53" s="36"/>
      <c r="J53" s="37"/>
    </row>
    <row r="54" spans="1:10" ht="6" customHeight="1">
      <c r="A54" s="43"/>
      <c r="B54" s="98"/>
      <c r="C54" s="99"/>
      <c r="D54" s="51"/>
      <c r="E54" s="102"/>
      <c r="F54" s="47"/>
      <c r="G54" s="48"/>
      <c r="H54" s="87"/>
      <c r="I54" s="37"/>
      <c r="J54" s="37"/>
    </row>
    <row r="55" spans="1:10" ht="14.25">
      <c r="A55" s="30" t="s">
        <v>66</v>
      </c>
      <c r="B55" s="62"/>
      <c r="C55" s="63">
        <v>12142</v>
      </c>
      <c r="D55" s="103">
        <v>39340</v>
      </c>
      <c r="E55" s="32">
        <v>9.44</v>
      </c>
      <c r="F55" s="61"/>
      <c r="G55" s="48"/>
      <c r="H55" s="88"/>
      <c r="I55" s="36"/>
      <c r="J55" s="37"/>
    </row>
    <row r="56" spans="1:10" ht="6" customHeight="1">
      <c r="A56" s="43"/>
      <c r="B56" s="98"/>
      <c r="C56" s="96"/>
      <c r="D56" s="95"/>
      <c r="E56" s="97"/>
      <c r="F56" s="47"/>
      <c r="G56" s="48"/>
      <c r="H56" s="87"/>
      <c r="I56" s="37"/>
      <c r="J56" s="37"/>
    </row>
    <row r="57" spans="1:10" ht="6" customHeight="1">
      <c r="A57" s="43"/>
      <c r="B57" s="64"/>
      <c r="C57" s="101"/>
      <c r="D57" s="100"/>
      <c r="E57" s="66"/>
      <c r="F57" s="47"/>
      <c r="G57" s="48"/>
      <c r="H57" s="87"/>
      <c r="I57" s="37"/>
      <c r="J57" s="37"/>
    </row>
    <row r="58" spans="1:10" ht="13.5" customHeight="1">
      <c r="A58" s="67" t="s">
        <v>5</v>
      </c>
      <c r="B58" s="68">
        <f>+B55+B53+B17+B10</f>
        <v>120443</v>
      </c>
      <c r="C58" s="68">
        <f>+C55+C53+C17+C10</f>
        <v>91409</v>
      </c>
      <c r="D58" s="68">
        <v>416608</v>
      </c>
      <c r="E58" s="33">
        <f>+E55+E53+E17+E10</f>
        <v>100</v>
      </c>
      <c r="F58" s="68"/>
      <c r="G58" s="48"/>
      <c r="H58" s="77"/>
      <c r="I58" s="36"/>
      <c r="J58" s="37"/>
    </row>
    <row r="59" spans="1:9" ht="3" customHeight="1">
      <c r="A59" s="69"/>
      <c r="B59" s="70"/>
      <c r="C59" s="71"/>
      <c r="D59" s="69"/>
      <c r="E59" s="72"/>
      <c r="F59" s="85"/>
      <c r="G59" s="74"/>
      <c r="H59" s="87"/>
      <c r="I59" s="37"/>
    </row>
    <row r="60" spans="1:8" ht="13.5" customHeight="1">
      <c r="A60" s="75" t="s">
        <v>73</v>
      </c>
      <c r="B60" s="42"/>
      <c r="C60" s="42"/>
      <c r="D60" s="42"/>
      <c r="E60" s="76"/>
      <c r="F60" s="77"/>
      <c r="G60" s="78"/>
      <c r="H60" s="77"/>
    </row>
    <row r="61" spans="1:8" ht="13.5" customHeight="1">
      <c r="A61" s="104" t="s">
        <v>67</v>
      </c>
      <c r="B61" s="42"/>
      <c r="C61" s="42"/>
      <c r="D61" s="76"/>
      <c r="E61" s="76"/>
      <c r="F61" s="78"/>
      <c r="G61" s="78"/>
      <c r="H61" s="77"/>
    </row>
    <row r="62" spans="1:8" ht="13.5" customHeight="1">
      <c r="A62" s="105" t="s">
        <v>68</v>
      </c>
      <c r="B62" s="36"/>
      <c r="C62" s="36"/>
      <c r="D62" s="80"/>
      <c r="E62" s="76"/>
      <c r="F62" s="78"/>
      <c r="G62" s="78"/>
      <c r="H62" s="77"/>
    </row>
    <row r="63" spans="1:8" ht="13.5" customHeight="1">
      <c r="A63" s="79" t="s">
        <v>96</v>
      </c>
      <c r="B63" s="36"/>
      <c r="C63" s="36"/>
      <c r="D63" s="76"/>
      <c r="E63" s="37"/>
      <c r="F63" s="74"/>
      <c r="G63" s="74"/>
      <c r="H63" s="77"/>
    </row>
    <row r="64" spans="1:8" ht="12.75">
      <c r="A64" s="79" t="s">
        <v>74</v>
      </c>
      <c r="B64" s="36"/>
      <c r="C64" s="36"/>
      <c r="D64" s="76"/>
      <c r="F64" s="73"/>
      <c r="G64" s="74"/>
      <c r="H64" s="77"/>
    </row>
    <row r="65" spans="1:8" ht="12.75">
      <c r="A65" s="81"/>
      <c r="B65" s="36"/>
      <c r="C65" s="36"/>
      <c r="D65" s="76"/>
      <c r="F65" s="73"/>
      <c r="G65" s="74"/>
      <c r="H65" s="77"/>
    </row>
    <row r="66" spans="1:8" ht="12.75">
      <c r="A66" s="81"/>
      <c r="B66" s="36"/>
      <c r="C66" s="36"/>
      <c r="D66" s="76"/>
      <c r="F66" s="73"/>
      <c r="G66" s="74"/>
      <c r="H66" s="77"/>
    </row>
    <row r="67" spans="1:8" ht="12.75">
      <c r="A67" s="73"/>
      <c r="B67" s="36"/>
      <c r="C67" s="36"/>
      <c r="D67" s="36"/>
      <c r="F67" s="73"/>
      <c r="G67" s="74"/>
      <c r="H67" s="77"/>
    </row>
    <row r="68" spans="1:8" ht="12.75">
      <c r="A68" s="73"/>
      <c r="B68" s="36"/>
      <c r="C68" s="36"/>
      <c r="E68" s="82"/>
      <c r="F68" s="89"/>
      <c r="G68" s="74"/>
      <c r="H68" s="77"/>
    </row>
    <row r="69" spans="1:8" ht="12.75">
      <c r="A69" s="73"/>
      <c r="B69" s="36"/>
      <c r="C69" s="36"/>
      <c r="F69" s="73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83"/>
      <c r="C71" s="83"/>
      <c r="F71" s="73"/>
      <c r="G71" s="74"/>
      <c r="H71" s="8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77"/>
      <c r="F74" s="73"/>
      <c r="G74" s="74"/>
      <c r="H74" s="87"/>
    </row>
    <row r="75" spans="1:8" ht="12.75">
      <c r="A75" s="73"/>
      <c r="B75" s="8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39">
      <selection activeCell="H58" sqref="H58"/>
    </sheetView>
  </sheetViews>
  <sheetFormatPr defaultColWidth="11.421875" defaultRowHeight="12.75"/>
  <cols>
    <col min="1" max="1" width="32.421875" style="3" customWidth="1"/>
    <col min="2" max="2" width="16.7109375" style="3" customWidth="1"/>
    <col min="3" max="3" width="15.421875" style="3" customWidth="1"/>
    <col min="4" max="4" width="14.421875" style="3" customWidth="1"/>
    <col min="5" max="6" width="12.28125" style="3" customWidth="1"/>
    <col min="7" max="7" width="12.28125" style="37" customWidth="1"/>
    <col min="8" max="8" width="12.28125" style="3" customWidth="1"/>
    <col min="9" max="9" width="13.28125" style="3" bestFit="1" customWidth="1"/>
    <col min="10" max="16384" width="11.421875" style="3" customWidth="1"/>
  </cols>
  <sheetData>
    <row r="1" spans="1:7" ht="15">
      <c r="A1" s="116" t="s">
        <v>0</v>
      </c>
      <c r="B1" s="116"/>
      <c r="C1" s="116"/>
      <c r="D1" s="116"/>
      <c r="E1" s="116"/>
      <c r="F1" s="91"/>
      <c r="G1" s="92"/>
    </row>
    <row r="2" spans="1:7" ht="15">
      <c r="A2" s="116" t="s">
        <v>1</v>
      </c>
      <c r="B2" s="116"/>
      <c r="C2" s="116"/>
      <c r="D2" s="116"/>
      <c r="E2" s="116"/>
      <c r="F2" s="91"/>
      <c r="G2" s="92"/>
    </row>
    <row r="3" spans="1:7" ht="14.25">
      <c r="A3" s="117" t="s">
        <v>76</v>
      </c>
      <c r="B3" s="117"/>
      <c r="C3" s="117"/>
      <c r="D3" s="117"/>
      <c r="E3" s="117"/>
      <c r="F3" s="12"/>
      <c r="G3" s="13"/>
    </row>
    <row r="4" spans="1:7" ht="12.75">
      <c r="A4" s="118" t="s">
        <v>2</v>
      </c>
      <c r="B4" s="118"/>
      <c r="C4" s="118"/>
      <c r="D4" s="118"/>
      <c r="E4" s="118"/>
      <c r="F4" s="93"/>
      <c r="G4" s="94"/>
    </row>
    <row r="5" spans="1:7" ht="12.75">
      <c r="A5" s="111"/>
      <c r="B5" s="111"/>
      <c r="C5" s="111"/>
      <c r="D5" s="111"/>
      <c r="E5" s="111"/>
      <c r="F5" s="8"/>
      <c r="G5" s="9"/>
    </row>
    <row r="6" spans="1:7" ht="30" customHeight="1">
      <c r="A6" s="10"/>
      <c r="B6" s="11" t="s">
        <v>3</v>
      </c>
      <c r="C6" s="11" t="s">
        <v>4</v>
      </c>
      <c r="D6" s="112" t="s">
        <v>5</v>
      </c>
      <c r="E6" s="113"/>
      <c r="F6" s="107"/>
      <c r="G6" s="13"/>
    </row>
    <row r="7" spans="1:7" ht="15" customHeight="1">
      <c r="A7" s="14" t="s">
        <v>6</v>
      </c>
      <c r="B7" s="15"/>
      <c r="C7" s="16"/>
      <c r="D7" s="114" t="s">
        <v>7</v>
      </c>
      <c r="E7" s="17"/>
      <c r="F7" s="18"/>
      <c r="G7" s="19"/>
    </row>
    <row r="8" spans="1:7" ht="14.25">
      <c r="A8" s="20"/>
      <c r="B8" s="21" t="s">
        <v>8</v>
      </c>
      <c r="C8" s="22" t="s">
        <v>9</v>
      </c>
      <c r="D8" s="115"/>
      <c r="E8" s="22" t="s">
        <v>10</v>
      </c>
      <c r="F8" s="23"/>
      <c r="G8" s="24"/>
    </row>
    <row r="9" spans="1:8" ht="14.25">
      <c r="A9" s="25"/>
      <c r="B9" s="15"/>
      <c r="C9" s="16"/>
      <c r="D9" s="15"/>
      <c r="E9" s="26"/>
      <c r="F9" s="27"/>
      <c r="G9" s="28"/>
      <c r="H9" s="86"/>
    </row>
    <row r="10" spans="1:10" ht="14.25">
      <c r="A10" s="30" t="s">
        <v>11</v>
      </c>
      <c r="B10" s="31">
        <f>+B11+B13+B12</f>
        <v>103730.8</v>
      </c>
      <c r="C10" s="31">
        <f>+C11+C13+C12</f>
        <v>55150.9</v>
      </c>
      <c r="D10" s="31">
        <f>+D11+D13+D12</f>
        <v>282916</v>
      </c>
      <c r="E10" s="51">
        <f>SUM(E11:E13)</f>
        <v>67.53999999999999</v>
      </c>
      <c r="F10" s="68"/>
      <c r="G10" s="109"/>
      <c r="H10" s="87"/>
      <c r="I10" s="36"/>
      <c r="J10" s="37"/>
    </row>
    <row r="11" spans="1:10" ht="15" customHeight="1">
      <c r="A11" s="43" t="s">
        <v>13</v>
      </c>
      <c r="B11" s="44">
        <v>1</v>
      </c>
      <c r="C11" s="45"/>
      <c r="D11" s="44">
        <v>1</v>
      </c>
      <c r="E11" s="46">
        <v>0</v>
      </c>
      <c r="F11" s="61"/>
      <c r="G11" s="108"/>
      <c r="H11" s="74"/>
      <c r="I11" s="36"/>
      <c r="J11" s="37"/>
    </row>
    <row r="12" spans="1:10" ht="15" customHeight="1">
      <c r="A12" s="43" t="s">
        <v>12</v>
      </c>
      <c r="B12" s="44">
        <v>179.8</v>
      </c>
      <c r="C12" s="45">
        <v>31.9</v>
      </c>
      <c r="D12" s="44">
        <v>283</v>
      </c>
      <c r="E12" s="46">
        <v>0.07</v>
      </c>
      <c r="F12" s="61"/>
      <c r="G12" s="108"/>
      <c r="H12" s="74"/>
      <c r="I12" s="36"/>
      <c r="J12" s="37"/>
    </row>
    <row r="13" spans="1:10" ht="15" customHeight="1">
      <c r="A13" s="43" t="s">
        <v>14</v>
      </c>
      <c r="B13" s="44">
        <v>103550</v>
      </c>
      <c r="C13" s="45">
        <v>55119</v>
      </c>
      <c r="D13" s="44">
        <v>282632</v>
      </c>
      <c r="E13" s="46">
        <v>67.47</v>
      </c>
      <c r="F13" s="61"/>
      <c r="G13" s="108"/>
      <c r="H13" s="74"/>
      <c r="I13" s="36"/>
      <c r="J13" s="37"/>
    </row>
    <row r="14" spans="1:10" ht="14.25">
      <c r="A14" s="43"/>
      <c r="B14" s="44"/>
      <c r="C14" s="45"/>
      <c r="D14" s="44"/>
      <c r="E14" s="46"/>
      <c r="F14" s="41"/>
      <c r="G14" s="49"/>
      <c r="H14" s="87"/>
      <c r="I14" s="37"/>
      <c r="J14" s="37"/>
    </row>
    <row r="15" spans="1:10" ht="5.25" customHeight="1">
      <c r="A15" s="50"/>
      <c r="B15" s="38"/>
      <c r="C15" s="39"/>
      <c r="D15" s="38"/>
      <c r="E15" s="40"/>
      <c r="F15" s="41"/>
      <c r="G15" s="49"/>
      <c r="H15" s="87"/>
      <c r="I15" s="37"/>
      <c r="J15" s="37"/>
    </row>
    <row r="16" spans="1:10" ht="15" customHeight="1">
      <c r="A16" s="30" t="s">
        <v>16</v>
      </c>
      <c r="B16" s="31">
        <f>+B18+B27</f>
        <v>15395</v>
      </c>
      <c r="C16" s="31">
        <f>+C18+C27</f>
        <v>21207</v>
      </c>
      <c r="D16" s="31">
        <f>+D18+D27</f>
        <v>84299</v>
      </c>
      <c r="E16" s="51">
        <f>+E18+E27</f>
        <v>20.12</v>
      </c>
      <c r="F16" s="68"/>
      <c r="G16" s="34"/>
      <c r="H16" s="88"/>
      <c r="I16" s="36"/>
      <c r="J16" s="37"/>
    </row>
    <row r="17" spans="1:10" ht="6" customHeight="1">
      <c r="A17" s="43"/>
      <c r="B17" s="44"/>
      <c r="C17" s="45"/>
      <c r="D17" s="44"/>
      <c r="E17" s="46"/>
      <c r="F17" s="47"/>
      <c r="G17" s="49"/>
      <c r="H17" s="87"/>
      <c r="I17" s="36"/>
      <c r="J17" s="37"/>
    </row>
    <row r="18" spans="1:10" ht="15" customHeight="1">
      <c r="A18" s="53" t="s">
        <v>17</v>
      </c>
      <c r="B18" s="54">
        <f>SUM(B19:B25)</f>
        <v>5145</v>
      </c>
      <c r="C18" s="54">
        <f>SUM(C19:C25)</f>
        <v>2411</v>
      </c>
      <c r="D18" s="54">
        <f>SUM(D19:D25)</f>
        <v>12978</v>
      </c>
      <c r="E18" s="58">
        <f>SUM(E19:E25)</f>
        <v>3.0900000000000007</v>
      </c>
      <c r="F18" s="84"/>
      <c r="G18" s="56"/>
      <c r="H18" s="77"/>
      <c r="I18" s="36"/>
      <c r="J18" s="37"/>
    </row>
    <row r="19" spans="1:10" ht="15" customHeight="1">
      <c r="A19" s="57" t="s">
        <v>18</v>
      </c>
      <c r="B19" s="44">
        <v>4145</v>
      </c>
      <c r="C19" s="45">
        <v>154</v>
      </c>
      <c r="D19" s="44">
        <v>4645</v>
      </c>
      <c r="E19" s="46">
        <v>1.11</v>
      </c>
      <c r="F19" s="84"/>
      <c r="G19" s="56"/>
      <c r="H19" s="77"/>
      <c r="I19" s="36"/>
      <c r="J19" s="37"/>
    </row>
    <row r="20" spans="1:10" ht="15" customHeight="1">
      <c r="A20" s="57" t="s">
        <v>79</v>
      </c>
      <c r="B20" s="44"/>
      <c r="C20" s="45">
        <v>1088</v>
      </c>
      <c r="D20" s="44">
        <v>3535</v>
      </c>
      <c r="E20" s="46">
        <v>0.84</v>
      </c>
      <c r="F20" s="61"/>
      <c r="G20" s="48"/>
      <c r="H20" s="77"/>
      <c r="I20" s="36"/>
      <c r="J20" s="37"/>
    </row>
    <row r="21" spans="1:10" ht="15" customHeight="1">
      <c r="A21" s="57" t="s">
        <v>22</v>
      </c>
      <c r="B21" s="44"/>
      <c r="C21" s="45">
        <v>366</v>
      </c>
      <c r="D21" s="44">
        <v>1189</v>
      </c>
      <c r="E21" s="46">
        <v>0.28</v>
      </c>
      <c r="F21" s="61"/>
      <c r="G21" s="48"/>
      <c r="H21" s="77"/>
      <c r="I21" s="36"/>
      <c r="J21" s="37"/>
    </row>
    <row r="22" spans="1:10" ht="15" customHeight="1">
      <c r="A22" s="57" t="s">
        <v>59</v>
      </c>
      <c r="B22" s="44"/>
      <c r="C22" s="45">
        <v>350</v>
      </c>
      <c r="D22" s="44">
        <v>1137</v>
      </c>
      <c r="E22" s="46">
        <v>0.27</v>
      </c>
      <c r="F22" s="61"/>
      <c r="G22" s="48"/>
      <c r="H22" s="77"/>
      <c r="I22" s="36"/>
      <c r="J22" s="37"/>
    </row>
    <row r="23" spans="1:10" ht="15" customHeight="1">
      <c r="A23" s="57" t="s">
        <v>19</v>
      </c>
      <c r="B23" s="44"/>
      <c r="C23" s="45">
        <v>346</v>
      </c>
      <c r="D23" s="44">
        <v>1124</v>
      </c>
      <c r="E23" s="46">
        <v>0.27</v>
      </c>
      <c r="F23" s="61"/>
      <c r="G23" s="48"/>
      <c r="H23" s="77"/>
      <c r="I23" s="36"/>
      <c r="J23" s="37"/>
    </row>
    <row r="24" spans="1:10" ht="15" customHeight="1">
      <c r="A24" s="57" t="s">
        <v>75</v>
      </c>
      <c r="B24" s="44">
        <v>1000</v>
      </c>
      <c r="C24" s="45"/>
      <c r="D24" s="44">
        <v>1000</v>
      </c>
      <c r="E24" s="46">
        <v>0.24</v>
      </c>
      <c r="F24" s="61"/>
      <c r="G24" s="48"/>
      <c r="H24" s="83"/>
      <c r="I24" s="36"/>
      <c r="J24" s="37"/>
    </row>
    <row r="25" spans="1:10" ht="15" customHeight="1">
      <c r="A25" s="57" t="s">
        <v>21</v>
      </c>
      <c r="B25" s="44"/>
      <c r="C25" s="45">
        <v>107</v>
      </c>
      <c r="D25" s="44">
        <v>348</v>
      </c>
      <c r="E25" s="46">
        <v>0.08</v>
      </c>
      <c r="F25" s="61"/>
      <c r="G25" s="48"/>
      <c r="H25" s="87"/>
      <c r="I25" s="36"/>
      <c r="J25" s="37"/>
    </row>
    <row r="26" spans="1:10" ht="15" customHeight="1">
      <c r="A26" s="57"/>
      <c r="B26" s="44"/>
      <c r="C26" s="45"/>
      <c r="D26" s="44"/>
      <c r="E26" s="46"/>
      <c r="F26" s="47"/>
      <c r="G26" s="49"/>
      <c r="H26" s="87"/>
      <c r="I26" s="37"/>
      <c r="J26" s="37"/>
    </row>
    <row r="27" spans="1:10" ht="15" customHeight="1">
      <c r="A27" s="53" t="s">
        <v>25</v>
      </c>
      <c r="B27" s="54">
        <f>SUM(B28:B52)</f>
        <v>10250</v>
      </c>
      <c r="C27" s="54">
        <f>SUM(C28:C52)</f>
        <v>18796</v>
      </c>
      <c r="D27" s="54">
        <f>SUM(D28:D52)</f>
        <v>71321</v>
      </c>
      <c r="E27" s="58">
        <v>17.03</v>
      </c>
      <c r="F27" s="84"/>
      <c r="G27" s="56"/>
      <c r="H27" s="59"/>
      <c r="I27" s="36"/>
      <c r="J27" s="37"/>
    </row>
    <row r="28" spans="1:10" ht="15" customHeight="1">
      <c r="A28" s="60" t="s">
        <v>54</v>
      </c>
      <c r="B28" s="44"/>
      <c r="C28" s="45">
        <v>2189</v>
      </c>
      <c r="D28" s="44">
        <v>7112</v>
      </c>
      <c r="E28" s="46">
        <v>1.7</v>
      </c>
      <c r="F28" s="61"/>
      <c r="G28" s="48"/>
      <c r="H28" s="87"/>
      <c r="I28" s="36"/>
      <c r="J28" s="37"/>
    </row>
    <row r="29" spans="1:10" ht="15" customHeight="1">
      <c r="A29" s="60" t="s">
        <v>28</v>
      </c>
      <c r="B29" s="44"/>
      <c r="C29" s="45">
        <v>2056</v>
      </c>
      <c r="D29" s="44">
        <v>6680</v>
      </c>
      <c r="E29" s="46">
        <v>1.59</v>
      </c>
      <c r="F29" s="61"/>
      <c r="G29" s="48"/>
      <c r="H29" s="87"/>
      <c r="I29" s="36"/>
      <c r="J29" s="37"/>
    </row>
    <row r="30" spans="1:10" ht="15" customHeight="1">
      <c r="A30" s="60" t="s">
        <v>30</v>
      </c>
      <c r="B30" s="44"/>
      <c r="C30" s="45">
        <v>1438</v>
      </c>
      <c r="D30" s="44">
        <v>4672</v>
      </c>
      <c r="E30" s="46">
        <v>1.12</v>
      </c>
      <c r="F30" s="61"/>
      <c r="G30" s="48"/>
      <c r="H30" s="87"/>
      <c r="I30" s="36"/>
      <c r="J30" s="37"/>
    </row>
    <row r="31" spans="1:10" ht="15" customHeight="1">
      <c r="A31" s="60" t="s">
        <v>29</v>
      </c>
      <c r="B31" s="44"/>
      <c r="C31" s="45">
        <v>1432</v>
      </c>
      <c r="D31" s="44">
        <v>4653</v>
      </c>
      <c r="E31" s="46">
        <v>1.11</v>
      </c>
      <c r="F31" s="61"/>
      <c r="G31" s="48"/>
      <c r="H31" s="87"/>
      <c r="I31" s="36"/>
      <c r="J31" s="37"/>
    </row>
    <row r="32" spans="1:10" ht="15" customHeight="1">
      <c r="A32" s="60" t="s">
        <v>38</v>
      </c>
      <c r="B32" s="44"/>
      <c r="C32" s="45">
        <v>1282</v>
      </c>
      <c r="D32" s="44">
        <v>4165</v>
      </c>
      <c r="E32" s="46">
        <v>0.99</v>
      </c>
      <c r="F32" s="61"/>
      <c r="G32" s="48"/>
      <c r="H32" s="87"/>
      <c r="I32" s="36"/>
      <c r="J32" s="37"/>
    </row>
    <row r="33" spans="1:10" ht="15" customHeight="1">
      <c r="A33" s="60" t="s">
        <v>26</v>
      </c>
      <c r="B33" s="44">
        <v>3705</v>
      </c>
      <c r="C33" s="45"/>
      <c r="D33" s="44">
        <v>3705</v>
      </c>
      <c r="E33" s="46">
        <v>0.88</v>
      </c>
      <c r="F33" s="61"/>
      <c r="G33" s="48"/>
      <c r="H33" s="87"/>
      <c r="I33" s="36"/>
      <c r="J33" s="37"/>
    </row>
    <row r="34" spans="1:10" ht="15" customHeight="1">
      <c r="A34" s="60" t="s">
        <v>27</v>
      </c>
      <c r="B34" s="44">
        <v>3345</v>
      </c>
      <c r="C34" s="45">
        <v>100</v>
      </c>
      <c r="D34" s="44">
        <v>3670</v>
      </c>
      <c r="E34" s="46">
        <v>0.88</v>
      </c>
      <c r="F34" s="61"/>
      <c r="G34" s="48"/>
      <c r="H34" s="87"/>
      <c r="I34" s="36"/>
      <c r="J34" s="37"/>
    </row>
    <row r="35" spans="1:10" ht="15" customHeight="1">
      <c r="A35" s="60" t="s">
        <v>31</v>
      </c>
      <c r="B35" s="44"/>
      <c r="C35" s="45">
        <v>1059</v>
      </c>
      <c r="D35" s="44">
        <v>3441</v>
      </c>
      <c r="E35" s="46">
        <v>0.82</v>
      </c>
      <c r="F35" s="61"/>
      <c r="G35" s="48"/>
      <c r="H35" s="87"/>
      <c r="I35" s="36"/>
      <c r="J35" s="37"/>
    </row>
    <row r="36" spans="1:10" ht="15" customHeight="1">
      <c r="A36" s="60" t="s">
        <v>32</v>
      </c>
      <c r="B36" s="44"/>
      <c r="C36" s="45">
        <v>1010</v>
      </c>
      <c r="D36" s="44">
        <v>3281</v>
      </c>
      <c r="E36" s="46">
        <v>0.78</v>
      </c>
      <c r="F36" s="61"/>
      <c r="G36" s="48"/>
      <c r="H36" s="87"/>
      <c r="I36" s="36"/>
      <c r="J36" s="37"/>
    </row>
    <row r="37" spans="1:10" ht="15" customHeight="1">
      <c r="A37" s="60" t="s">
        <v>45</v>
      </c>
      <c r="B37" s="44"/>
      <c r="C37" s="45">
        <v>1000</v>
      </c>
      <c r="D37" s="44">
        <v>3249</v>
      </c>
      <c r="E37" s="46">
        <v>0.78</v>
      </c>
      <c r="F37" s="61"/>
      <c r="G37" s="48"/>
      <c r="H37" s="87"/>
      <c r="I37" s="36"/>
      <c r="J37" s="37"/>
    </row>
    <row r="38" spans="1:10" ht="15" customHeight="1">
      <c r="A38" s="60" t="s">
        <v>64</v>
      </c>
      <c r="B38" s="44"/>
      <c r="C38" s="45">
        <v>1000</v>
      </c>
      <c r="D38" s="44">
        <v>3249</v>
      </c>
      <c r="E38" s="46">
        <v>0.78</v>
      </c>
      <c r="F38" s="61"/>
      <c r="G38" s="48"/>
      <c r="H38" s="87"/>
      <c r="I38" s="36"/>
      <c r="J38" s="37"/>
    </row>
    <row r="39" spans="1:10" ht="15" customHeight="1">
      <c r="A39" s="60" t="s">
        <v>47</v>
      </c>
      <c r="B39" s="44">
        <v>3000</v>
      </c>
      <c r="C39" s="45"/>
      <c r="D39" s="44">
        <v>3000</v>
      </c>
      <c r="E39" s="46">
        <v>0.72</v>
      </c>
      <c r="F39" s="61"/>
      <c r="G39" s="48"/>
      <c r="H39" s="87"/>
      <c r="I39" s="36"/>
      <c r="J39" s="37"/>
    </row>
    <row r="40" spans="1:10" ht="15" customHeight="1">
      <c r="A40" s="60" t="s">
        <v>44</v>
      </c>
      <c r="B40" s="44"/>
      <c r="C40" s="45">
        <v>823</v>
      </c>
      <c r="D40" s="44">
        <v>2674</v>
      </c>
      <c r="E40" s="46">
        <v>0.64</v>
      </c>
      <c r="F40" s="61"/>
      <c r="G40" s="48"/>
      <c r="H40" s="87"/>
      <c r="I40" s="36"/>
      <c r="J40" s="37"/>
    </row>
    <row r="41" spans="1:10" ht="15" customHeight="1">
      <c r="A41" s="60" t="s">
        <v>34</v>
      </c>
      <c r="B41" s="44"/>
      <c r="C41" s="45">
        <v>778</v>
      </c>
      <c r="D41" s="44">
        <v>2528</v>
      </c>
      <c r="E41" s="46">
        <v>0.6</v>
      </c>
      <c r="F41" s="61"/>
      <c r="G41" s="48"/>
      <c r="H41" s="87"/>
      <c r="I41" s="36"/>
      <c r="J41" s="37"/>
    </row>
    <row r="42" spans="1:10" ht="15" customHeight="1">
      <c r="A42" s="60" t="s">
        <v>33</v>
      </c>
      <c r="B42" s="44"/>
      <c r="C42" s="45">
        <v>729</v>
      </c>
      <c r="D42" s="44">
        <v>2369</v>
      </c>
      <c r="E42" s="46">
        <v>0.57</v>
      </c>
      <c r="F42" s="61"/>
      <c r="G42" s="48"/>
      <c r="H42" s="87"/>
      <c r="I42" s="36"/>
      <c r="J42" s="37"/>
    </row>
    <row r="43" spans="1:10" ht="15" customHeight="1">
      <c r="A43" s="60" t="s">
        <v>35</v>
      </c>
      <c r="B43" s="44"/>
      <c r="C43" s="45">
        <v>633</v>
      </c>
      <c r="D43" s="44">
        <v>2057</v>
      </c>
      <c r="E43" s="46">
        <v>0.49</v>
      </c>
      <c r="F43" s="61"/>
      <c r="G43" s="48"/>
      <c r="H43" s="87"/>
      <c r="I43" s="36"/>
      <c r="J43" s="37"/>
    </row>
    <row r="44" spans="1:10" ht="15" customHeight="1">
      <c r="A44" s="60" t="s">
        <v>43</v>
      </c>
      <c r="B44" s="44"/>
      <c r="C44" s="45">
        <v>613</v>
      </c>
      <c r="D44" s="44">
        <v>1992</v>
      </c>
      <c r="E44" s="46">
        <v>0.48</v>
      </c>
      <c r="F44" s="61"/>
      <c r="G44" s="48"/>
      <c r="H44" s="87"/>
      <c r="I44" s="36"/>
      <c r="J44" s="37"/>
    </row>
    <row r="45" spans="1:10" ht="15" customHeight="1">
      <c r="A45" s="60" t="s">
        <v>36</v>
      </c>
      <c r="B45" s="44"/>
      <c r="C45" s="45">
        <v>589</v>
      </c>
      <c r="D45" s="44">
        <v>1914</v>
      </c>
      <c r="E45" s="46">
        <v>0.46</v>
      </c>
      <c r="F45" s="61"/>
      <c r="G45" s="48"/>
      <c r="H45" s="87"/>
      <c r="I45" s="36"/>
      <c r="J45" s="37"/>
    </row>
    <row r="46" spans="1:10" ht="15" customHeight="1">
      <c r="A46" s="60" t="s">
        <v>37</v>
      </c>
      <c r="B46" s="44"/>
      <c r="C46" s="45">
        <v>412</v>
      </c>
      <c r="D46" s="44">
        <v>1339</v>
      </c>
      <c r="E46" s="46">
        <v>0.32</v>
      </c>
      <c r="F46" s="61"/>
      <c r="G46" s="48"/>
      <c r="H46" s="87"/>
      <c r="I46" s="36"/>
      <c r="J46" s="37"/>
    </row>
    <row r="47" spans="1:10" ht="15" customHeight="1">
      <c r="A47" s="60" t="s">
        <v>39</v>
      </c>
      <c r="B47" s="44"/>
      <c r="C47" s="45">
        <v>418</v>
      </c>
      <c r="D47" s="44">
        <v>1358</v>
      </c>
      <c r="E47" s="46">
        <v>0.32</v>
      </c>
      <c r="F47" s="61"/>
      <c r="G47" s="48"/>
      <c r="H47" s="87"/>
      <c r="I47" s="36"/>
      <c r="J47" s="37"/>
    </row>
    <row r="48" spans="1:10" ht="15" customHeight="1">
      <c r="A48" s="60" t="s">
        <v>40</v>
      </c>
      <c r="B48" s="44"/>
      <c r="C48" s="45">
        <v>388</v>
      </c>
      <c r="D48" s="44">
        <v>1261</v>
      </c>
      <c r="E48" s="46">
        <v>0.3</v>
      </c>
      <c r="F48" s="61"/>
      <c r="G48" s="48"/>
      <c r="H48" s="87"/>
      <c r="I48" s="36"/>
      <c r="J48" s="37"/>
    </row>
    <row r="49" spans="1:10" ht="15" customHeight="1">
      <c r="A49" s="60" t="s">
        <v>46</v>
      </c>
      <c r="B49" s="44"/>
      <c r="C49" s="45">
        <v>357</v>
      </c>
      <c r="D49" s="44">
        <v>1160</v>
      </c>
      <c r="E49" s="46">
        <v>0.28</v>
      </c>
      <c r="F49" s="61"/>
      <c r="G49" s="48"/>
      <c r="H49" s="87"/>
      <c r="I49" s="36"/>
      <c r="J49" s="37"/>
    </row>
    <row r="50" spans="1:10" ht="15" customHeight="1">
      <c r="A50" s="60" t="s">
        <v>41</v>
      </c>
      <c r="B50" s="44"/>
      <c r="C50" s="45">
        <v>334</v>
      </c>
      <c r="D50" s="44">
        <v>1085</v>
      </c>
      <c r="E50" s="46">
        <v>0.26</v>
      </c>
      <c r="F50" s="61"/>
      <c r="G50" s="48"/>
      <c r="H50" s="87"/>
      <c r="I50" s="36"/>
      <c r="J50" s="37"/>
    </row>
    <row r="51" spans="1:10" ht="15" customHeight="1">
      <c r="A51" s="60" t="s">
        <v>42</v>
      </c>
      <c r="B51" s="44"/>
      <c r="C51" s="45">
        <v>156</v>
      </c>
      <c r="D51" s="44">
        <v>507</v>
      </c>
      <c r="E51" s="46">
        <v>0.12</v>
      </c>
      <c r="F51" s="61"/>
      <c r="G51" s="48"/>
      <c r="H51" s="87"/>
      <c r="I51" s="36"/>
      <c r="J51" s="37"/>
    </row>
    <row r="52" spans="1:10" ht="15" customHeight="1">
      <c r="A52" s="60" t="s">
        <v>48</v>
      </c>
      <c r="B52" s="44">
        <v>200</v>
      </c>
      <c r="C52" s="45"/>
      <c r="D52" s="44">
        <v>200</v>
      </c>
      <c r="E52" s="46">
        <v>0.05</v>
      </c>
      <c r="F52" s="61"/>
      <c r="G52" s="48"/>
      <c r="H52" s="87"/>
      <c r="I52" s="36"/>
      <c r="J52" s="37"/>
    </row>
    <row r="53" spans="1:10" ht="6" customHeight="1">
      <c r="A53" s="43"/>
      <c r="B53" s="44"/>
      <c r="C53" s="45"/>
      <c r="D53" s="44"/>
      <c r="E53" s="46"/>
      <c r="F53" s="47"/>
      <c r="G53" s="48"/>
      <c r="H53" s="87"/>
      <c r="I53" s="35"/>
      <c r="J53" s="37"/>
    </row>
    <row r="54" spans="1:10" ht="14.25">
      <c r="A54" s="30" t="s">
        <v>49</v>
      </c>
      <c r="B54" s="62">
        <v>1736</v>
      </c>
      <c r="C54" s="63">
        <v>511</v>
      </c>
      <c r="D54" s="103">
        <v>3396</v>
      </c>
      <c r="E54" s="32">
        <v>0.81</v>
      </c>
      <c r="F54" s="61"/>
      <c r="G54" s="48"/>
      <c r="H54" s="88"/>
      <c r="I54" s="36"/>
      <c r="J54" s="37"/>
    </row>
    <row r="55" spans="1:10" ht="6" customHeight="1">
      <c r="A55" s="43"/>
      <c r="B55" s="98"/>
      <c r="C55" s="99"/>
      <c r="D55" s="51"/>
      <c r="E55" s="102"/>
      <c r="F55" s="47"/>
      <c r="G55" s="48"/>
      <c r="H55" s="87"/>
      <c r="I55" s="37"/>
      <c r="J55" s="37"/>
    </row>
    <row r="56" spans="1:10" ht="15" customHeight="1">
      <c r="A56" s="30" t="s">
        <v>66</v>
      </c>
      <c r="B56" s="62"/>
      <c r="C56" s="63">
        <f>12160+2700</f>
        <v>14860</v>
      </c>
      <c r="D56" s="103">
        <v>48280</v>
      </c>
      <c r="E56" s="32">
        <v>11.53</v>
      </c>
      <c r="F56" s="61"/>
      <c r="G56" s="108"/>
      <c r="H56" s="74"/>
      <c r="I56" s="36"/>
      <c r="J56" s="37"/>
    </row>
    <row r="57" spans="1:10" ht="15" customHeight="1">
      <c r="A57" s="43"/>
      <c r="B57" s="64"/>
      <c r="C57" s="101"/>
      <c r="D57" s="100"/>
      <c r="E57" s="66"/>
      <c r="F57" s="47"/>
      <c r="G57" s="48"/>
      <c r="H57" s="87"/>
      <c r="I57" s="37"/>
      <c r="J57" s="37"/>
    </row>
    <row r="58" spans="1:10" ht="13.5" customHeight="1">
      <c r="A58" s="67" t="s">
        <v>5</v>
      </c>
      <c r="B58" s="68">
        <f>+B56+B54+B16+B10</f>
        <v>120861.8</v>
      </c>
      <c r="C58" s="68">
        <f>+C56+C54+C16+C10</f>
        <v>91728.9</v>
      </c>
      <c r="D58" s="68">
        <f>+D56+D54+D16+D10</f>
        <v>418891</v>
      </c>
      <c r="E58" s="33">
        <f>+E56+E54+E16+E10</f>
        <v>100</v>
      </c>
      <c r="F58" s="68"/>
      <c r="G58" s="34"/>
      <c r="H58" s="77"/>
      <c r="I58" s="36"/>
      <c r="J58" s="37"/>
    </row>
    <row r="59" spans="1:9" ht="3" customHeight="1">
      <c r="A59" s="69"/>
      <c r="B59" s="70"/>
      <c r="C59" s="71"/>
      <c r="D59" s="69"/>
      <c r="E59" s="72"/>
      <c r="F59" s="85"/>
      <c r="G59" s="74"/>
      <c r="H59" s="87"/>
      <c r="I59" s="37"/>
    </row>
    <row r="60" spans="1:8" ht="13.5" customHeight="1">
      <c r="A60" s="75" t="s">
        <v>77</v>
      </c>
      <c r="B60" s="42"/>
      <c r="C60" s="42"/>
      <c r="D60" s="42"/>
      <c r="E60" s="76"/>
      <c r="F60" s="77"/>
      <c r="G60" s="78"/>
      <c r="H60" s="77"/>
    </row>
    <row r="61" spans="1:8" ht="13.5" customHeight="1">
      <c r="A61" s="104" t="s">
        <v>93</v>
      </c>
      <c r="B61" s="42"/>
      <c r="C61" s="42"/>
      <c r="D61" s="76"/>
      <c r="E61" s="76"/>
      <c r="F61" s="78"/>
      <c r="G61" s="78"/>
      <c r="H61" s="77"/>
    </row>
    <row r="62" spans="1:8" ht="13.5" customHeight="1">
      <c r="A62" s="105" t="s">
        <v>68</v>
      </c>
      <c r="B62" s="36"/>
      <c r="C62" s="36"/>
      <c r="D62" s="80"/>
      <c r="E62" s="76"/>
      <c r="F62" s="78"/>
      <c r="G62" s="78"/>
      <c r="H62" s="77"/>
    </row>
    <row r="63" spans="1:8" ht="13.5" customHeight="1">
      <c r="A63" s="79" t="s">
        <v>97</v>
      </c>
      <c r="B63" s="36"/>
      <c r="C63" s="36"/>
      <c r="D63" s="76"/>
      <c r="E63" s="37"/>
      <c r="F63" s="74"/>
      <c r="G63" s="74"/>
      <c r="H63" s="77"/>
    </row>
    <row r="64" spans="1:8" ht="12.75">
      <c r="A64" s="79" t="s">
        <v>78</v>
      </c>
      <c r="B64" s="36"/>
      <c r="C64" s="36"/>
      <c r="D64" s="76"/>
      <c r="F64" s="73"/>
      <c r="G64" s="74"/>
      <c r="H64" s="77"/>
    </row>
    <row r="65" spans="1:8" ht="12.75">
      <c r="A65" s="79" t="s">
        <v>89</v>
      </c>
      <c r="B65" s="36"/>
      <c r="C65" s="36"/>
      <c r="D65" s="76"/>
      <c r="F65" s="73"/>
      <c r="G65" s="74"/>
      <c r="H65" s="77"/>
    </row>
    <row r="66" spans="1:8" ht="12.75">
      <c r="A66" s="81"/>
      <c r="B66" s="36"/>
      <c r="C66" s="36"/>
      <c r="D66" s="76"/>
      <c r="F66" s="73"/>
      <c r="G66" s="74"/>
      <c r="H66" s="77"/>
    </row>
    <row r="67" spans="1:8" ht="12.75">
      <c r="A67" s="73"/>
      <c r="B67" s="36"/>
      <c r="C67" s="36"/>
      <c r="D67" s="36"/>
      <c r="F67" s="73"/>
      <c r="G67" s="74"/>
      <c r="H67" s="77"/>
    </row>
    <row r="68" spans="1:8" ht="12.75">
      <c r="A68" s="73"/>
      <c r="B68" s="36"/>
      <c r="C68" s="36"/>
      <c r="E68" s="82"/>
      <c r="F68" s="89"/>
      <c r="G68" s="74"/>
      <c r="H68" s="77"/>
    </row>
    <row r="69" spans="1:8" ht="12.75">
      <c r="A69" s="73"/>
      <c r="B69" s="36"/>
      <c r="C69" s="36"/>
      <c r="F69" s="73"/>
      <c r="G69" s="74"/>
      <c r="H69" s="77"/>
    </row>
    <row r="70" spans="1:8" ht="12.75">
      <c r="A70" s="73"/>
      <c r="B70" s="36"/>
      <c r="C70" s="36"/>
      <c r="F70" s="73"/>
      <c r="G70" s="74"/>
      <c r="H70" s="77"/>
    </row>
    <row r="71" spans="1:8" ht="12.75">
      <c r="A71" s="73"/>
      <c r="B71" s="83"/>
      <c r="C71" s="83"/>
      <c r="F71" s="73"/>
      <c r="G71" s="74"/>
      <c r="H71" s="87"/>
    </row>
    <row r="72" spans="1:8" ht="12.75">
      <c r="A72" s="73"/>
      <c r="B72" s="83"/>
      <c r="C72" s="83"/>
      <c r="F72" s="73"/>
      <c r="G72" s="74"/>
      <c r="H72" s="87"/>
    </row>
    <row r="73" spans="1:8" ht="12.75">
      <c r="A73" s="73"/>
      <c r="B73" s="83"/>
      <c r="C73" s="83"/>
      <c r="F73" s="73"/>
      <c r="G73" s="74"/>
      <c r="H73" s="87"/>
    </row>
    <row r="74" spans="1:8" ht="12.75">
      <c r="A74" s="73"/>
      <c r="B74" s="83"/>
      <c r="C74" s="77"/>
      <c r="F74" s="73"/>
      <c r="G74" s="74"/>
      <c r="H74" s="87"/>
    </row>
    <row r="75" spans="1:8" ht="12.75">
      <c r="A75" s="73"/>
      <c r="B75" s="83"/>
      <c r="C75" s="83"/>
      <c r="H75" s="35"/>
    </row>
    <row r="76" spans="1:8" ht="12.75">
      <c r="A76" s="73"/>
      <c r="B76" s="73"/>
      <c r="C76" s="83"/>
      <c r="H76" s="35"/>
    </row>
    <row r="77" spans="1:8" ht="12.75">
      <c r="A77" s="73"/>
      <c r="B77" s="73"/>
      <c r="C77" s="83"/>
      <c r="H77" s="35"/>
    </row>
    <row r="78" spans="1:8" ht="12.75">
      <c r="A78" s="73"/>
      <c r="B78" s="73"/>
      <c r="C78" s="83"/>
      <c r="H78" s="35"/>
    </row>
    <row r="79" spans="1:8" ht="12.75">
      <c r="A79" s="73"/>
      <c r="B79" s="73"/>
      <c r="C79" s="83"/>
      <c r="H79" s="35"/>
    </row>
    <row r="80" spans="1:8" ht="12.75">
      <c r="A80" s="73"/>
      <c r="B80" s="73"/>
      <c r="C80" s="83"/>
      <c r="H80" s="35"/>
    </row>
    <row r="81" spans="1:8" ht="12.75">
      <c r="A81" s="73"/>
      <c r="B81" s="73"/>
      <c r="C81" s="83"/>
      <c r="H81" s="35"/>
    </row>
    <row r="82" spans="1:8" ht="12.75">
      <c r="A82" s="73"/>
      <c r="B82" s="73"/>
      <c r="C82" s="83"/>
      <c r="H82" s="35"/>
    </row>
    <row r="83" spans="1:3" ht="12.75">
      <c r="A83" s="73"/>
      <c r="B83" s="73"/>
      <c r="C83" s="83"/>
    </row>
    <row r="84" spans="1:3" ht="12.75">
      <c r="A84" s="73"/>
      <c r="B84" s="73"/>
      <c r="C84" s="83"/>
    </row>
    <row r="85" spans="1:3" ht="12.75">
      <c r="A85" s="73"/>
      <c r="B85" s="73"/>
      <c r="C85" s="83"/>
    </row>
    <row r="86" spans="1:3" ht="12.75">
      <c r="A86" s="73"/>
      <c r="B86" s="73"/>
      <c r="C86" s="83"/>
    </row>
    <row r="87" spans="1:3" ht="12.75">
      <c r="A87" s="73"/>
      <c r="B87" s="73"/>
      <c r="C87" s="83"/>
    </row>
    <row r="88" spans="1:3" ht="12.75">
      <c r="A88" s="73"/>
      <c r="B88" s="73"/>
      <c r="C88" s="8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MPanduro</dc:creator>
  <cp:keywords/>
  <dc:description/>
  <cp:lastModifiedBy>mpanduro</cp:lastModifiedBy>
  <cp:lastPrinted>2007-02-12T20:13:33Z</cp:lastPrinted>
  <dcterms:created xsi:type="dcterms:W3CDTF">2006-07-06T16:20:10Z</dcterms:created>
  <dcterms:modified xsi:type="dcterms:W3CDTF">2008-06-17T21:06:09Z</dcterms:modified>
  <cp:category/>
  <cp:version/>
  <cp:contentType/>
  <cp:contentStatus/>
</cp:coreProperties>
</file>