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80" windowHeight="5385" firstSheet="5" activeTab="11"/>
  </bookViews>
  <sheets>
    <sheet name="31-01-07" sheetId="1" r:id="rId1"/>
    <sheet name="28-02-07" sheetId="2" r:id="rId2"/>
    <sheet name="31-03-07" sheetId="3" r:id="rId3"/>
    <sheet name="30-04-07" sheetId="4" r:id="rId4"/>
    <sheet name="31-05-07" sheetId="5" r:id="rId5"/>
    <sheet name="30-06-07" sheetId="6" r:id="rId6"/>
    <sheet name="31-07-07" sheetId="7" r:id="rId7"/>
    <sheet name="31-08-07" sheetId="8" r:id="rId8"/>
    <sheet name="30-09-07" sheetId="9" r:id="rId9"/>
    <sheet name="31-10-07" sheetId="10" r:id="rId10"/>
    <sheet name="30-11-07" sheetId="11" r:id="rId11"/>
    <sheet name="31-12-07" sheetId="12" r:id="rId12"/>
  </sheets>
  <definedNames>
    <definedName name="_xlnm.Print_Area" localSheetId="0">'31-01-07'!$A$1:$F$68</definedName>
  </definedNames>
  <calcPr fullCalcOnLoad="1"/>
</workbook>
</file>

<file path=xl/sharedStrings.xml><?xml version="1.0" encoding="utf-8"?>
<sst xmlns="http://schemas.openxmlformats.org/spreadsheetml/2006/main" count="778" uniqueCount="121">
  <si>
    <t>FONDO DE SEGURO DE DEPÓSITOS</t>
  </si>
  <si>
    <t>RECURSOS DISPONIBLES</t>
  </si>
  <si>
    <t>(EN MILES)</t>
  </si>
  <si>
    <t>MONEDA NACIONAL</t>
  </si>
  <si>
    <t>MONEDA EXTRANJERA</t>
  </si>
  <si>
    <t>TOTAL</t>
  </si>
  <si>
    <t>INSTRUMENTOS</t>
  </si>
  <si>
    <t>Expresado en S/.</t>
  </si>
  <si>
    <t>S/.</t>
  </si>
  <si>
    <t>US$</t>
  </si>
  <si>
    <t>%</t>
  </si>
  <si>
    <t>BCRP</t>
  </si>
  <si>
    <t xml:space="preserve">   Cuenta corriente</t>
  </si>
  <si>
    <t xml:space="preserve">   Fondo de Caja Chica</t>
  </si>
  <si>
    <t xml:space="preserve">   Depósitos a plazo</t>
  </si>
  <si>
    <t>VALORES DE RENTA FIJA</t>
  </si>
  <si>
    <t>Papeles Comerciales</t>
  </si>
  <si>
    <t>- ALICORP</t>
  </si>
  <si>
    <t>- RANSA</t>
  </si>
  <si>
    <t>- RELAPASA</t>
  </si>
  <si>
    <t>- QUIMPAC</t>
  </si>
  <si>
    <t>- MAQUINARIAS</t>
  </si>
  <si>
    <t>- CREDITEX</t>
  </si>
  <si>
    <t>Bonos</t>
  </si>
  <si>
    <t>- Soberanos</t>
  </si>
  <si>
    <t>- Telefónica del Perú</t>
  </si>
  <si>
    <t>- Perú Global 08</t>
  </si>
  <si>
    <t>- Aguaytía</t>
  </si>
  <si>
    <t>- Alicorp</t>
  </si>
  <si>
    <t>- Transmantaro</t>
  </si>
  <si>
    <t>- Edegel</t>
  </si>
  <si>
    <t>- Pluspetrol</t>
  </si>
  <si>
    <t>- Graña</t>
  </si>
  <si>
    <t>- Quimpac</t>
  </si>
  <si>
    <t>- Pacasmayo</t>
  </si>
  <si>
    <t>- Brady Perú PDI</t>
  </si>
  <si>
    <t>- Ferreyros</t>
  </si>
  <si>
    <t>- Red de Energía del Perú</t>
  </si>
  <si>
    <t>- Consorcio Agua Azul</t>
  </si>
  <si>
    <t>- Creditex</t>
  </si>
  <si>
    <t>- Transportadora de Gas del Perú</t>
  </si>
  <si>
    <t>- Drokasa</t>
  </si>
  <si>
    <t>- Univ.Part.San Martín de Porras</t>
  </si>
  <si>
    <t>- Duke Energy</t>
  </si>
  <si>
    <t>- Hunt Oil Company</t>
  </si>
  <si>
    <t>- Luz del Sur</t>
  </si>
  <si>
    <t>- International Finance Corporation</t>
  </si>
  <si>
    <t>- Telefónica Móviles</t>
  </si>
  <si>
    <t>- PALMAS DEL ESPINO</t>
  </si>
  <si>
    <t>- Cerro Verde</t>
  </si>
  <si>
    <t>EN EL EXTERIOR  1/</t>
  </si>
  <si>
    <t>Por la administración de estos recursos BSAM cobra al FSD una comisión anual de 0,25%, pagadera trimestralmente.</t>
  </si>
  <si>
    <t>- SUPERMERCADOS PERUANOS</t>
  </si>
  <si>
    <t>- FERREYROS</t>
  </si>
  <si>
    <t>mientras que su duración es de 1,68 años.</t>
  </si>
  <si>
    <t>- UNIVERSAL TEXTIL</t>
  </si>
  <si>
    <t>Tipo de Cambio: S/.3,198</t>
  </si>
  <si>
    <t>AL 31 DE ENERO DEL 2007</t>
  </si>
  <si>
    <t>- TELEFÓNICA DEL PERU</t>
  </si>
  <si>
    <t>Los US$ 3 748 mil restantes corresponden a depósitos a plazo en el Fondo Latinoamericano de Reservas.</t>
  </si>
  <si>
    <t>FONDOS MUTUOS DE RENTA FIJA</t>
  </si>
  <si>
    <t>AL 28 DE FEBRERO DEL 2007</t>
  </si>
  <si>
    <t>Tipo de Cambio: S/.3,189</t>
  </si>
  <si>
    <t>CDBCRP</t>
  </si>
  <si>
    <t>- METALPREN</t>
  </si>
  <si>
    <t>mientras que su duración es de 1,60 años.</t>
  </si>
  <si>
    <t>1/ US$ 14 470 corresponden a recursos administrados por Bear, Stearns Asset Management (BSAM),  subsidiaria de Bear, Stearns &amp; Co.Inc.</t>
  </si>
  <si>
    <t>1/ US$ 14 311 mil corresponden a recursos administrados por Bear, Stearns Asset Management (BSAM),  subsidiaria de Bear, Stearns &amp; Co.Inc.</t>
  </si>
  <si>
    <t>AL 31 DE MARZO DEL 2007</t>
  </si>
  <si>
    <t>- CORPORACIÓN MISKI</t>
  </si>
  <si>
    <t>- TIENDAS EFE</t>
  </si>
  <si>
    <t>mientras que su duración es de 1,41 años.</t>
  </si>
  <si>
    <t>1/ US$ 14 530 corresponden a recursos administrados por Bear, Stearns Asset Management (BSAM),  subsidiaria de Bear, Stearns &amp; Co.Inc.</t>
  </si>
  <si>
    <t>El monto anterior resulta de la valorización a precios de mercado de los instrumentos que conforman el Portafolio administrado por BSAM.</t>
  </si>
  <si>
    <t>Al 31 de enero del 2007, el rendimiento de estos recursos dados en administración es de 5,60% a precios de mercado,</t>
  </si>
  <si>
    <t>Al 28 de febrero del 2007, el rendimiento de estos recursos dados en administración es de 5,77% a precios de mercado,</t>
  </si>
  <si>
    <t>Al 31 de marzo del 2007, el rendimiento de estos recursos dados en administración es de 6,17% a precios de mercado,</t>
  </si>
  <si>
    <t>AL 30 DE ABRIL DEL 2007</t>
  </si>
  <si>
    <t>Tipo de Cambio: S/.3,171</t>
  </si>
  <si>
    <t>- SAGA FALABELLA</t>
  </si>
  <si>
    <t>1/ US$ 26 309 corresponden a recursos administrados por Bear, Stearns Asset Management (BSAM),  subsidiaria de Bear, Stearns &amp; Co.Inc.</t>
  </si>
  <si>
    <t>Al 30 de abril del 2007, el rendimiento de estos recursos dados en administración es de 6,17% a precios de mercado,</t>
  </si>
  <si>
    <t>Los US$ 7 748 mil restantes corresponden a depósitos a plazo en el Fondo Latinoamericano de Reservas.</t>
  </si>
  <si>
    <t>mientras que su duración es de 1,73 años.</t>
  </si>
  <si>
    <t>AL 31 DE MAYO DEL 2007</t>
  </si>
  <si>
    <t>Tipo de Cambio: S/.3,174</t>
  </si>
  <si>
    <t>1/ US$ 27 275 corresponden a recursos administrados por Bear, Stearns Asset Management (BSAM),  subsidiaria de Bear, Stearns &amp; Co.Inc.</t>
  </si>
  <si>
    <t>Al 31 de mayo del 2007, el rendimiento de estos recursos dados en administración es de 5,03% a precios de mercado,</t>
  </si>
  <si>
    <t>mientras que su duración es de 1,80 años.</t>
  </si>
  <si>
    <t>- GRAÑA Y MONTERO</t>
  </si>
  <si>
    <t>AL 30 DE JUNIO DEL 2007</t>
  </si>
  <si>
    <t>Tipo de Cambio: S/.3,167</t>
  </si>
  <si>
    <t>1/ US$ 27 411 corresponden a recursos administrados por Bear, Stearns Asset Management (BSAM),  subsidiaria de Bear, Stearns &amp; Co.Inc.</t>
  </si>
  <si>
    <t>Al 30 de junio del 2007, el rendimiento de estos recursos dados en administración es de 4,98% a precios de mercado,</t>
  </si>
  <si>
    <t>AL 31 DE JULIO DEL 2007</t>
  </si>
  <si>
    <t>Tipo de Cambio: S/.3,160</t>
  </si>
  <si>
    <t>1/ US$ 27 565 corresponden a recursos administrados por Bear, Stearns Asset Management (BSAM),  subsidiaria de Bear, Stearns &amp; Co.Inc.</t>
  </si>
  <si>
    <t>es de 1,58 años.</t>
  </si>
  <si>
    <t>Los US$ 7 901 mil restantes corresponden a depósitos a plazo en el Fondo Latinoamericano de Reservas.</t>
  </si>
  <si>
    <t>AL 31 DE AGOSTO DEL 2007</t>
  </si>
  <si>
    <t>Tipo de Cambio: S/.3,162</t>
  </si>
  <si>
    <t>1/ US$ 27 774 corresponden a recursos administrados por Bear, Stearns Asset Management (BSAM),  subsidiaria de Bear, Stearns &amp; Co.Inc.</t>
  </si>
  <si>
    <t>Al 31 de julio del 2007, el rendimiento promedio de estos recursos, a precios de mercado, es de 5,32% mientras que su duración</t>
  </si>
  <si>
    <t>es de 1,50 años.</t>
  </si>
  <si>
    <t>Al 31 de agosto del 2007, el rendimiento promedio de estos recursos, a precios de mercado, es de 5,87% mientras que su duración</t>
  </si>
  <si>
    <t>Los US$ 9 565 mil restantes corresponden a depósitos a plazo en el Fondo Latinoamericano de Reservas.</t>
  </si>
  <si>
    <t>AL 30 DE SETIEMBRE DEL 2007</t>
  </si>
  <si>
    <t>Tipo de Cambio: S/.3,085</t>
  </si>
  <si>
    <t>1/ US$ 28 009 corresponden a recursos administrados por Bear, Stearns Asset Management (BSAM),  subsidiaria de Bear, Stearns &amp; Co.Inc.</t>
  </si>
  <si>
    <t>Al 30 de setiembre del 2007, el rendimiento promedio de estos recursos, a precios de mercado, es de 5,98% mientras que su duración</t>
  </si>
  <si>
    <t>es de 1,43 años.</t>
  </si>
  <si>
    <t>Los US$ 10 360 mil restantes corresponden a depósitos a plazo en el Fondo Latinoamericano de Reservas.</t>
  </si>
  <si>
    <t>AL 31 DE OCTUBRE DEL 2007</t>
  </si>
  <si>
    <t>1/ Corresponden a depósitos a plazo en el Fondo Latinoamericano de Reservas</t>
  </si>
  <si>
    <t>Tipo de Cambio: S/.2,9970</t>
  </si>
  <si>
    <t>AL 30 DE NOVIEMBRE DEL 2007</t>
  </si>
  <si>
    <t>Tipo de Cambio: S/.2,9980</t>
  </si>
  <si>
    <t>- Municipalidad de Lima</t>
  </si>
  <si>
    <t>AL 31 DE DICIEMBRE DEL 2007</t>
  </si>
  <si>
    <t>Tipo de Cambio: S/.2,9950</t>
  </si>
  <si>
    <t>- Titulización Hipotecaria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</si>
</sst>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.000"/>
    <numFmt numFmtId="165" formatCode="0.000%"/>
    <numFmt numFmtId="166" formatCode="0.0%"/>
    <numFmt numFmtId="167" formatCode="#,##0.000000"/>
    <numFmt numFmtId="168" formatCode="#,##0.0"/>
    <numFmt numFmtId="169" formatCode="#,##0.0000"/>
    <numFmt numFmtId="170" formatCode="_(* #,##0.000_);_(* \(#,##0.000\);_(* &quot;-&quot;??_);_(@_)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 quotePrefix="1">
      <alignment horizontal="center"/>
    </xf>
    <xf numFmtId="4" fontId="2" fillId="2" borderId="0" xfId="0" applyNumberFormat="1" applyFont="1" applyFill="1" applyBorder="1" applyAlignment="1" quotePrefix="1">
      <alignment horizontal="center"/>
    </xf>
    <xf numFmtId="0" fontId="2" fillId="2" borderId="1" xfId="0" applyFont="1" applyFill="1" applyBorder="1" applyAlignment="1" quotePrefix="1">
      <alignment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4" fontId="3" fillId="2" borderId="5" xfId="21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10" fontId="2" fillId="2" borderId="0" xfId="21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4" fontId="2" fillId="2" borderId="5" xfId="21" applyNumberFormat="1" applyFont="1" applyFill="1" applyBorder="1" applyAlignment="1">
      <alignment horizontal="right"/>
    </xf>
    <xf numFmtId="3" fontId="3" fillId="2" borderId="6" xfId="21" applyNumberFormat="1" applyFont="1" applyFill="1" applyBorder="1" applyAlignment="1">
      <alignment horizontal="right"/>
    </xf>
    <xf numFmtId="3" fontId="2" fillId="2" borderId="0" xfId="21" applyNumberFormat="1" applyFont="1" applyFill="1" applyAlignment="1">
      <alignment/>
    </xf>
    <xf numFmtId="0" fontId="5" fillId="2" borderId="3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4" fontId="5" fillId="2" borderId="5" xfId="21" applyNumberFormat="1" applyFont="1" applyFill="1" applyBorder="1" applyAlignment="1">
      <alignment horizontal="right"/>
    </xf>
    <xf numFmtId="4" fontId="5" fillId="2" borderId="6" xfId="21" applyNumberFormat="1" applyFont="1" applyFill="1" applyBorder="1" applyAlignment="1">
      <alignment horizontal="right"/>
    </xf>
    <xf numFmtId="4" fontId="5" fillId="2" borderId="0" xfId="21" applyNumberFormat="1" applyFont="1" applyFill="1" applyBorder="1" applyAlignment="1">
      <alignment horizontal="right"/>
    </xf>
    <xf numFmtId="4" fontId="3" fillId="2" borderId="0" xfId="21" applyNumberFormat="1" applyFont="1" applyFill="1" applyBorder="1" applyAlignment="1">
      <alignment horizontal="right"/>
    </xf>
    <xf numFmtId="0" fontId="2" fillId="2" borderId="3" xfId="0" applyFont="1" applyFill="1" applyBorder="1" applyAlignment="1" quotePrefix="1">
      <alignment/>
    </xf>
    <xf numFmtId="4" fontId="3" fillId="2" borderId="3" xfId="0" applyNumberFormat="1" applyFont="1" applyFill="1" applyBorder="1" applyAlignment="1">
      <alignment/>
    </xf>
    <xf numFmtId="0" fontId="7" fillId="2" borderId="3" xfId="0" applyFont="1" applyFill="1" applyBorder="1" applyAlignment="1">
      <alignment wrapText="1"/>
    </xf>
    <xf numFmtId="3" fontId="7" fillId="2" borderId="3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0" fontId="5" fillId="2" borderId="3" xfId="0" applyFont="1" applyFill="1" applyBorder="1" applyAlignment="1" quotePrefix="1">
      <alignment wrapText="1"/>
    </xf>
    <xf numFmtId="4" fontId="7" fillId="2" borderId="3" xfId="0" applyNumberFormat="1" applyFont="1" applyFill="1" applyBorder="1" applyAlignment="1">
      <alignment/>
    </xf>
    <xf numFmtId="0" fontId="5" fillId="2" borderId="3" xfId="0" applyFont="1" applyFill="1" applyBorder="1" applyAlignment="1" quotePrefix="1">
      <alignment/>
    </xf>
    <xf numFmtId="3" fontId="5" fillId="2" borderId="6" xfId="21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166" fontId="5" fillId="2" borderId="7" xfId="2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2" fillId="2" borderId="0" xfId="21" applyNumberFormat="1" applyFont="1" applyFill="1" applyAlignment="1">
      <alignment/>
    </xf>
    <xf numFmtId="3" fontId="2" fillId="2" borderId="0" xfId="21" applyNumberFormat="1" applyFont="1" applyFill="1" applyBorder="1" applyAlignment="1">
      <alignment/>
    </xf>
    <xf numFmtId="4" fontId="2" fillId="2" borderId="0" xfId="21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67" fontId="2" fillId="2" borderId="0" xfId="21" applyNumberFormat="1" applyFont="1" applyFill="1" applyAlignment="1">
      <alignment/>
    </xf>
    <xf numFmtId="0" fontId="8" fillId="2" borderId="0" xfId="0" applyFont="1" applyFill="1" applyBorder="1" applyAlignment="1">
      <alignment/>
    </xf>
    <xf numFmtId="2" fontId="2" fillId="2" borderId="0" xfId="0" applyNumberFormat="1" applyFont="1" applyFill="1" applyAlignment="1">
      <alignment/>
    </xf>
    <xf numFmtId="10" fontId="2" fillId="2" borderId="0" xfId="21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164" fontId="2" fillId="2" borderId="0" xfId="21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4" fontId="4" fillId="2" borderId="0" xfId="0" applyNumberFormat="1" applyFont="1" applyFill="1" applyBorder="1" applyAlignment="1" quotePrefix="1">
      <alignment horizontal="center"/>
    </xf>
    <xf numFmtId="4" fontId="5" fillId="2" borderId="0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3" fontId="3" fillId="2" borderId="3" xfId="21" applyNumberFormat="1" applyFont="1" applyFill="1" applyBorder="1" applyAlignment="1">
      <alignment horizontal="right"/>
    </xf>
    <xf numFmtId="0" fontId="6" fillId="2" borderId="0" xfId="0" applyFont="1" applyFill="1" applyAlignment="1" quotePrefix="1">
      <alignment/>
    </xf>
    <xf numFmtId="0" fontId="6" fillId="2" borderId="0" xfId="0" applyFont="1" applyFill="1" applyBorder="1" applyAlignment="1" quotePrefix="1">
      <alignment/>
    </xf>
    <xf numFmtId="0" fontId="3" fillId="2" borderId="6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9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/>
    </xf>
    <xf numFmtId="4" fontId="7" fillId="2" borderId="6" xfId="0" applyNumberFormat="1" applyFont="1" applyFill="1" applyBorder="1" applyAlignment="1">
      <alignment/>
    </xf>
    <xf numFmtId="170" fontId="5" fillId="2" borderId="6" xfId="17" applyNumberFormat="1" applyFont="1" applyFill="1" applyBorder="1" applyAlignment="1">
      <alignment/>
    </xf>
    <xf numFmtId="164" fontId="5" fillId="2" borderId="6" xfId="21" applyNumberFormat="1" applyFont="1" applyFill="1" applyBorder="1" applyAlignment="1">
      <alignment horizontal="right"/>
    </xf>
    <xf numFmtId="164" fontId="3" fillId="2" borderId="6" xfId="21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/>
    </xf>
    <xf numFmtId="0" fontId="12" fillId="2" borderId="3" xfId="0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4" fontId="12" fillId="2" borderId="3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12" fillId="2" borderId="3" xfId="21" applyNumberFormat="1" applyFont="1" applyFill="1" applyBorder="1" applyAlignment="1">
      <alignment horizontal="right"/>
    </xf>
    <xf numFmtId="4" fontId="12" fillId="2" borderId="5" xfId="21" applyNumberFormat="1" applyFont="1" applyFill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4" fontId="7" fillId="2" borderId="5" xfId="21" applyNumberFormat="1" applyFont="1" applyFill="1" applyBorder="1" applyAlignment="1">
      <alignment horizontal="right"/>
    </xf>
    <xf numFmtId="168" fontId="7" fillId="2" borderId="0" xfId="0" applyNumberFormat="1" applyFont="1" applyFill="1" applyBorder="1" applyAlignment="1">
      <alignment/>
    </xf>
    <xf numFmtId="3" fontId="12" fillId="2" borderId="6" xfId="0" applyNumberFormat="1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0" fontId="2" fillId="2" borderId="10" xfId="0" applyFont="1" applyFill="1" applyBorder="1" applyAlignment="1" quotePrefix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 quotePrefix="1">
      <alignment horizontal="center"/>
    </xf>
    <xf numFmtId="9" fontId="2" fillId="2" borderId="0" xfId="21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zoomScale="75" zoomScaleNormal="75" workbookViewId="0" topLeftCell="A1">
      <selection activeCell="G19" sqref="G19"/>
    </sheetView>
  </sheetViews>
  <sheetFormatPr defaultColWidth="11.421875" defaultRowHeight="12.75"/>
  <cols>
    <col min="1" max="1" width="34.281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57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23" t="s">
        <v>11</v>
      </c>
      <c r="B10" s="24">
        <f>+B13+B11+B12</f>
        <v>122120</v>
      </c>
      <c r="C10" s="24">
        <f>+C13+C11+C12</f>
        <v>55890</v>
      </c>
      <c r="D10" s="24">
        <f>+D13+D11+D12</f>
        <v>300856</v>
      </c>
      <c r="E10" s="44">
        <f>SUM(E11:E13)</f>
        <v>64.33</v>
      </c>
      <c r="F10" s="57"/>
      <c r="G10" s="27"/>
      <c r="H10" s="27"/>
      <c r="I10" s="29"/>
      <c r="J10" s="30"/>
    </row>
    <row r="11" spans="1:10" ht="15">
      <c r="A11" s="36" t="s">
        <v>14</v>
      </c>
      <c r="B11" s="37">
        <v>121816</v>
      </c>
      <c r="C11" s="38">
        <v>55862</v>
      </c>
      <c r="D11" s="37">
        <v>300463</v>
      </c>
      <c r="E11" s="39">
        <v>64.25</v>
      </c>
      <c r="F11" s="57"/>
      <c r="G11" s="27"/>
      <c r="H11" s="27"/>
      <c r="I11" s="29"/>
      <c r="J11" s="30"/>
    </row>
    <row r="12" spans="1:10" ht="15">
      <c r="A12" s="36" t="s">
        <v>12</v>
      </c>
      <c r="B12" s="37">
        <v>303</v>
      </c>
      <c r="C12" s="38">
        <v>28</v>
      </c>
      <c r="D12" s="37">
        <v>392</v>
      </c>
      <c r="E12" s="39">
        <v>0.08</v>
      </c>
      <c r="F12" s="57"/>
      <c r="G12" s="27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</v>
      </c>
      <c r="F13" s="51"/>
      <c r="G13" s="41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51"/>
      <c r="G14" s="41"/>
      <c r="H14" s="63"/>
      <c r="I14" s="29"/>
      <c r="J14" s="30"/>
    </row>
    <row r="15" spans="1:10" ht="15" customHeight="1">
      <c r="A15" s="23" t="s">
        <v>60</v>
      </c>
      <c r="B15" s="52">
        <v>206</v>
      </c>
      <c r="C15" s="53">
        <v>1777</v>
      </c>
      <c r="D15" s="85">
        <v>5889</v>
      </c>
      <c r="E15" s="25">
        <v>1.26</v>
      </c>
      <c r="F15" s="51"/>
      <c r="G15" s="41"/>
      <c r="H15" s="63"/>
      <c r="I15" s="29"/>
      <c r="J15" s="30"/>
    </row>
    <row r="16" spans="1:10" ht="15">
      <c r="A16" s="36"/>
      <c r="B16" s="37"/>
      <c r="C16" s="38"/>
      <c r="D16" s="37"/>
      <c r="E16" s="39"/>
      <c r="F16" s="34"/>
      <c r="G16" s="42"/>
      <c r="H16" s="76"/>
      <c r="I16" s="30"/>
      <c r="J16" s="30"/>
    </row>
    <row r="17" spans="1:10" ht="15" customHeight="1">
      <c r="A17" s="23" t="s">
        <v>50</v>
      </c>
      <c r="B17" s="52"/>
      <c r="C17" s="53">
        <f>14311+3748</f>
        <v>18059</v>
      </c>
      <c r="D17" s="85">
        <v>57753</v>
      </c>
      <c r="E17" s="25">
        <v>12.35</v>
      </c>
      <c r="F17" s="34"/>
      <c r="G17" s="42"/>
      <c r="H17" s="76"/>
      <c r="I17" s="30"/>
      <c r="J17" s="30"/>
    </row>
    <row r="18" spans="1:10" ht="15" customHeight="1">
      <c r="A18" s="43"/>
      <c r="B18" s="31"/>
      <c r="C18" s="32"/>
      <c r="D18" s="31"/>
      <c r="E18" s="33"/>
      <c r="F18" s="34"/>
      <c r="G18" s="42"/>
      <c r="H18" s="76"/>
      <c r="I18" s="30"/>
      <c r="J18" s="30"/>
    </row>
    <row r="19" spans="1:10" ht="15" customHeight="1">
      <c r="A19" s="23" t="s">
        <v>15</v>
      </c>
      <c r="B19" s="24">
        <f>+B21+B33</f>
        <v>21467</v>
      </c>
      <c r="C19" s="24">
        <f>+C21+C33</f>
        <v>25548.4</v>
      </c>
      <c r="D19" s="24">
        <f>+D21+D33</f>
        <v>103169</v>
      </c>
      <c r="E19" s="44">
        <f>+E21+E33</f>
        <v>22.059999999999995</v>
      </c>
      <c r="F19" s="57"/>
      <c r="G19" s="27"/>
      <c r="H19" s="27"/>
      <c r="I19" s="29"/>
      <c r="J19" s="30"/>
    </row>
    <row r="20" spans="1:10" ht="6" customHeight="1">
      <c r="A20" s="36"/>
      <c r="B20" s="37"/>
      <c r="C20" s="38"/>
      <c r="D20" s="37"/>
      <c r="E20" s="39"/>
      <c r="F20" s="89"/>
      <c r="G20" s="41"/>
      <c r="H20" s="42"/>
      <c r="I20" s="29"/>
      <c r="J20" s="30"/>
    </row>
    <row r="21" spans="1:10" ht="15" customHeight="1">
      <c r="A21" s="45" t="s">
        <v>16</v>
      </c>
      <c r="B21" s="46">
        <f>SUM(B22:B31)</f>
        <v>10137</v>
      </c>
      <c r="C21" s="46">
        <f>SUM(C22:C31)</f>
        <v>8119.9</v>
      </c>
      <c r="D21" s="46">
        <f>SUM(D22:D31)</f>
        <v>36104</v>
      </c>
      <c r="E21" s="49">
        <f>SUM(E22:E31)</f>
        <v>7.73</v>
      </c>
      <c r="F21" s="73"/>
      <c r="G21" s="47"/>
      <c r="H21" s="47"/>
      <c r="I21" s="29"/>
      <c r="J21" s="30"/>
    </row>
    <row r="22" spans="1:10" ht="15" customHeight="1">
      <c r="A22" s="48" t="s">
        <v>17</v>
      </c>
      <c r="B22" s="37">
        <v>6837</v>
      </c>
      <c r="C22" s="38">
        <v>753.7</v>
      </c>
      <c r="D22" s="37">
        <v>9247</v>
      </c>
      <c r="E22" s="39">
        <v>1.98</v>
      </c>
      <c r="F22" s="51"/>
      <c r="G22" s="41"/>
      <c r="H22" s="63"/>
      <c r="I22" s="29"/>
      <c r="J22" s="30"/>
    </row>
    <row r="23" spans="1:10" ht="15" customHeight="1">
      <c r="A23" s="48" t="s">
        <v>53</v>
      </c>
      <c r="B23" s="37"/>
      <c r="C23" s="38">
        <v>2231.7</v>
      </c>
      <c r="D23" s="37">
        <v>7137</v>
      </c>
      <c r="E23" s="39">
        <v>1.53</v>
      </c>
      <c r="F23" s="51"/>
      <c r="G23" s="41"/>
      <c r="H23" s="63"/>
      <c r="I23" s="29"/>
      <c r="J23" s="30"/>
    </row>
    <row r="24" spans="1:10" ht="15" customHeight="1">
      <c r="A24" s="48" t="s">
        <v>19</v>
      </c>
      <c r="B24" s="37">
        <v>1000</v>
      </c>
      <c r="C24" s="38">
        <v>1700</v>
      </c>
      <c r="D24" s="37">
        <v>6437</v>
      </c>
      <c r="E24" s="39">
        <v>1.38</v>
      </c>
      <c r="F24" s="51"/>
      <c r="G24" s="41"/>
      <c r="H24" s="63"/>
      <c r="I24" s="29"/>
      <c r="J24" s="30"/>
    </row>
    <row r="25" spans="1:10" ht="15" customHeight="1">
      <c r="A25" s="48" t="s">
        <v>21</v>
      </c>
      <c r="B25" s="37"/>
      <c r="C25" s="38">
        <v>1037</v>
      </c>
      <c r="D25" s="37">
        <v>3316</v>
      </c>
      <c r="E25" s="39">
        <v>0.71</v>
      </c>
      <c r="F25" s="51"/>
      <c r="G25" s="41"/>
      <c r="H25" s="63"/>
      <c r="I25" s="29"/>
      <c r="J25" s="30"/>
    </row>
    <row r="26" spans="1:10" ht="15" customHeight="1">
      <c r="A26" s="48" t="s">
        <v>18</v>
      </c>
      <c r="B26" s="37"/>
      <c r="C26" s="38">
        <v>738.7</v>
      </c>
      <c r="D26" s="37">
        <v>2362</v>
      </c>
      <c r="E26" s="39">
        <v>0.51</v>
      </c>
      <c r="F26" s="51"/>
      <c r="G26" s="41"/>
      <c r="H26" s="63"/>
      <c r="I26" s="29"/>
      <c r="J26" s="30"/>
    </row>
    <row r="27" spans="1:10" ht="15" customHeight="1">
      <c r="A27" s="48" t="s">
        <v>20</v>
      </c>
      <c r="B27" s="37"/>
      <c r="C27" s="38">
        <v>711</v>
      </c>
      <c r="D27" s="37">
        <v>2274</v>
      </c>
      <c r="E27" s="39">
        <v>0.49</v>
      </c>
      <c r="F27" s="51"/>
      <c r="G27" s="41"/>
      <c r="H27" s="63"/>
      <c r="I27" s="29"/>
      <c r="J27" s="30"/>
    </row>
    <row r="28" spans="1:10" ht="15" customHeight="1">
      <c r="A28" s="48" t="s">
        <v>22</v>
      </c>
      <c r="B28" s="37"/>
      <c r="C28" s="38">
        <v>708</v>
      </c>
      <c r="D28" s="37">
        <v>2264</v>
      </c>
      <c r="E28" s="39">
        <v>0.48</v>
      </c>
      <c r="F28" s="51"/>
      <c r="G28" s="41"/>
      <c r="H28" s="63"/>
      <c r="I28" s="29"/>
      <c r="J28" s="30"/>
    </row>
    <row r="29" spans="1:10" ht="15" customHeight="1">
      <c r="A29" s="48" t="s">
        <v>58</v>
      </c>
      <c r="B29" s="37">
        <v>1300</v>
      </c>
      <c r="C29" s="38"/>
      <c r="D29" s="37">
        <v>1300</v>
      </c>
      <c r="E29" s="39">
        <v>0.28</v>
      </c>
      <c r="F29" s="51"/>
      <c r="G29" s="41"/>
      <c r="H29" s="63"/>
      <c r="I29" s="29"/>
      <c r="J29" s="30"/>
    </row>
    <row r="30" spans="1:10" ht="15" customHeight="1">
      <c r="A30" s="48" t="s">
        <v>52</v>
      </c>
      <c r="B30" s="37">
        <v>1000</v>
      </c>
      <c r="C30" s="38"/>
      <c r="D30" s="37">
        <v>1000</v>
      </c>
      <c r="E30" s="39">
        <v>0.21</v>
      </c>
      <c r="F30" s="51"/>
      <c r="G30" s="41"/>
      <c r="H30" s="63"/>
      <c r="I30" s="29"/>
      <c r="J30" s="30"/>
    </row>
    <row r="31" spans="1:10" ht="15" customHeight="1">
      <c r="A31" s="48" t="s">
        <v>55</v>
      </c>
      <c r="B31" s="37"/>
      <c r="C31" s="38">
        <v>239.8</v>
      </c>
      <c r="D31" s="37">
        <v>767</v>
      </c>
      <c r="E31" s="39">
        <v>0.16</v>
      </c>
      <c r="F31" s="51"/>
      <c r="G31" s="41"/>
      <c r="H31" s="63"/>
      <c r="I31" s="29"/>
      <c r="J31" s="30"/>
    </row>
    <row r="32" spans="1:10" ht="15" customHeight="1">
      <c r="A32" s="48"/>
      <c r="B32" s="37"/>
      <c r="C32" s="38"/>
      <c r="D32" s="37"/>
      <c r="E32" s="39"/>
      <c r="F32" s="40"/>
      <c r="G32" s="42"/>
      <c r="H32" s="76"/>
      <c r="I32" s="30"/>
      <c r="J32" s="30"/>
    </row>
    <row r="33" spans="1:10" ht="15" customHeight="1">
      <c r="A33" s="45" t="s">
        <v>23</v>
      </c>
      <c r="B33" s="46">
        <f>SUM(B34:B58)</f>
        <v>11330</v>
      </c>
      <c r="C33" s="46">
        <f>SUM(C34:C58)</f>
        <v>17428.5</v>
      </c>
      <c r="D33" s="46">
        <f>SUM(D34:D58)</f>
        <v>67065</v>
      </c>
      <c r="E33" s="49">
        <f>SUM(E34:E58)</f>
        <v>14.329999999999995</v>
      </c>
      <c r="F33" s="73"/>
      <c r="G33" s="47"/>
      <c r="H33" s="47"/>
      <c r="I33" s="29"/>
      <c r="J33" s="30"/>
    </row>
    <row r="34" spans="1:10" ht="15" customHeight="1">
      <c r="A34" s="50" t="s">
        <v>47</v>
      </c>
      <c r="B34" s="37"/>
      <c r="C34" s="38">
        <v>2189</v>
      </c>
      <c r="D34" s="37">
        <v>7000</v>
      </c>
      <c r="E34" s="39">
        <v>1.5</v>
      </c>
      <c r="F34" s="51"/>
      <c r="G34" s="41"/>
      <c r="H34" s="63"/>
      <c r="I34" s="29"/>
      <c r="J34" s="30"/>
    </row>
    <row r="35" spans="1:10" ht="15" customHeight="1">
      <c r="A35" s="50" t="s">
        <v>26</v>
      </c>
      <c r="B35" s="37"/>
      <c r="C35" s="38">
        <v>2042</v>
      </c>
      <c r="D35" s="37">
        <v>6530</v>
      </c>
      <c r="E35" s="39">
        <v>1.4</v>
      </c>
      <c r="F35" s="51"/>
      <c r="G35" s="41"/>
      <c r="H35" s="63"/>
      <c r="I35" s="29"/>
      <c r="J35" s="30"/>
    </row>
    <row r="36" spans="1:10" ht="15" customHeight="1">
      <c r="A36" s="50" t="s">
        <v>25</v>
      </c>
      <c r="B36" s="37">
        <v>4425</v>
      </c>
      <c r="C36" s="38">
        <v>100</v>
      </c>
      <c r="D36" s="37">
        <v>4745</v>
      </c>
      <c r="E36" s="39">
        <v>1.01</v>
      </c>
      <c r="F36" s="51"/>
      <c r="G36" s="41"/>
      <c r="H36" s="63"/>
      <c r="I36" s="29"/>
      <c r="J36" s="30"/>
    </row>
    <row r="37" spans="1:10" ht="15" customHeight="1">
      <c r="A37" s="50" t="s">
        <v>27</v>
      </c>
      <c r="B37" s="37"/>
      <c r="C37" s="38">
        <v>1380.5</v>
      </c>
      <c r="D37" s="37">
        <v>4415</v>
      </c>
      <c r="E37" s="39">
        <v>0.94</v>
      </c>
      <c r="F37" s="51"/>
      <c r="G37" s="41"/>
      <c r="H37" s="63"/>
      <c r="I37" s="29"/>
      <c r="J37" s="30"/>
    </row>
    <row r="38" spans="1:10" ht="15" customHeight="1">
      <c r="A38" s="50" t="s">
        <v>36</v>
      </c>
      <c r="B38" s="37"/>
      <c r="C38" s="38">
        <v>1282</v>
      </c>
      <c r="D38" s="37">
        <v>4100</v>
      </c>
      <c r="E38" s="39">
        <v>0.88</v>
      </c>
      <c r="F38" s="51"/>
      <c r="G38" s="41"/>
      <c r="H38" s="63"/>
      <c r="I38" s="29"/>
      <c r="J38" s="30"/>
    </row>
    <row r="39" spans="1:10" ht="15" customHeight="1">
      <c r="A39" s="50" t="s">
        <v>24</v>
      </c>
      <c r="B39" s="37">
        <v>3705</v>
      </c>
      <c r="C39" s="38"/>
      <c r="D39" s="37">
        <v>3705</v>
      </c>
      <c r="E39" s="39">
        <v>0.79</v>
      </c>
      <c r="F39" s="51"/>
      <c r="G39" s="41"/>
      <c r="H39" s="63"/>
      <c r="I39" s="29"/>
      <c r="J39" s="30"/>
    </row>
    <row r="40" spans="1:10" ht="15" customHeight="1">
      <c r="A40" s="50" t="s">
        <v>29</v>
      </c>
      <c r="B40" s="37"/>
      <c r="C40" s="38">
        <v>1055</v>
      </c>
      <c r="D40" s="37">
        <v>3374</v>
      </c>
      <c r="E40" s="39">
        <v>0.72</v>
      </c>
      <c r="F40" s="51"/>
      <c r="G40" s="41"/>
      <c r="H40" s="63"/>
      <c r="I40" s="29"/>
      <c r="J40" s="30"/>
    </row>
    <row r="41" spans="1:10" ht="15" customHeight="1">
      <c r="A41" s="50" t="s">
        <v>30</v>
      </c>
      <c r="B41" s="37"/>
      <c r="C41" s="38">
        <v>1006</v>
      </c>
      <c r="D41" s="37">
        <v>3217</v>
      </c>
      <c r="E41" s="39">
        <v>0.69</v>
      </c>
      <c r="F41" s="51"/>
      <c r="G41" s="41"/>
      <c r="H41" s="63"/>
      <c r="I41" s="29"/>
      <c r="J41" s="30"/>
    </row>
    <row r="42" spans="1:10" ht="15" customHeight="1">
      <c r="A42" s="50" t="s">
        <v>43</v>
      </c>
      <c r="B42" s="37"/>
      <c r="C42" s="38">
        <v>1000</v>
      </c>
      <c r="D42" s="37">
        <v>3198</v>
      </c>
      <c r="E42" s="39">
        <v>0.68</v>
      </c>
      <c r="F42" s="51"/>
      <c r="G42" s="41"/>
      <c r="H42" s="63"/>
      <c r="I42" s="29"/>
      <c r="J42" s="30"/>
    </row>
    <row r="43" spans="1:10" ht="15" customHeight="1">
      <c r="A43" s="50" t="s">
        <v>49</v>
      </c>
      <c r="B43" s="37"/>
      <c r="C43" s="38">
        <v>1000</v>
      </c>
      <c r="D43" s="37">
        <v>3198</v>
      </c>
      <c r="E43" s="39">
        <v>0.68</v>
      </c>
      <c r="F43" s="51"/>
      <c r="G43" s="41"/>
      <c r="H43" s="63"/>
      <c r="I43" s="29"/>
      <c r="J43" s="30"/>
    </row>
    <row r="44" spans="1:10" ht="15" customHeight="1">
      <c r="A44" s="50" t="s">
        <v>45</v>
      </c>
      <c r="B44" s="37">
        <v>3000</v>
      </c>
      <c r="C44" s="38"/>
      <c r="D44" s="37">
        <v>3000</v>
      </c>
      <c r="E44" s="39">
        <v>0.64</v>
      </c>
      <c r="F44" s="51"/>
      <c r="G44" s="41"/>
      <c r="H44" s="63"/>
      <c r="I44" s="29"/>
      <c r="J44" s="30"/>
    </row>
    <row r="45" spans="1:10" ht="15" customHeight="1">
      <c r="A45" s="50" t="s">
        <v>42</v>
      </c>
      <c r="B45" s="37"/>
      <c r="C45" s="38">
        <v>792.4</v>
      </c>
      <c r="D45" s="37">
        <v>2534</v>
      </c>
      <c r="E45" s="39">
        <v>0.54</v>
      </c>
      <c r="F45" s="51"/>
      <c r="G45" s="41"/>
      <c r="H45" s="63"/>
      <c r="I45" s="29"/>
      <c r="J45" s="30"/>
    </row>
    <row r="46" spans="1:10" ht="15" customHeight="1">
      <c r="A46" s="50" t="s">
        <v>32</v>
      </c>
      <c r="B46" s="37"/>
      <c r="C46" s="38">
        <v>778.1</v>
      </c>
      <c r="D46" s="37">
        <v>2488</v>
      </c>
      <c r="E46" s="39">
        <v>0.53</v>
      </c>
      <c r="F46" s="51"/>
      <c r="G46" s="41"/>
      <c r="H46" s="63"/>
      <c r="I46" s="29"/>
      <c r="J46" s="30"/>
    </row>
    <row r="47" spans="1:10" ht="15" customHeight="1">
      <c r="A47" s="50" t="s">
        <v>31</v>
      </c>
      <c r="B47" s="37"/>
      <c r="C47" s="38">
        <v>646</v>
      </c>
      <c r="D47" s="37">
        <v>2066</v>
      </c>
      <c r="E47" s="39">
        <v>0.44</v>
      </c>
      <c r="F47" s="51"/>
      <c r="G47" s="41"/>
      <c r="H47" s="63"/>
      <c r="I47" s="29"/>
      <c r="J47" s="30"/>
    </row>
    <row r="48" spans="1:10" ht="15" customHeight="1">
      <c r="A48" s="50" t="s">
        <v>33</v>
      </c>
      <c r="B48" s="37"/>
      <c r="C48" s="38">
        <v>597.4</v>
      </c>
      <c r="D48" s="37">
        <v>1910</v>
      </c>
      <c r="E48" s="39">
        <v>0.41</v>
      </c>
      <c r="F48" s="51"/>
      <c r="G48" s="41"/>
      <c r="H48" s="63"/>
      <c r="I48" s="29"/>
      <c r="J48" s="30"/>
    </row>
    <row r="49" spans="1:10" ht="15" customHeight="1">
      <c r="A49" s="50" t="s">
        <v>41</v>
      </c>
      <c r="B49" s="37"/>
      <c r="C49" s="38">
        <v>584.6</v>
      </c>
      <c r="D49" s="37">
        <v>1870</v>
      </c>
      <c r="E49" s="39">
        <v>0.4</v>
      </c>
      <c r="F49" s="51"/>
      <c r="G49" s="41"/>
      <c r="H49" s="63"/>
      <c r="I49" s="29"/>
      <c r="J49" s="30"/>
    </row>
    <row r="50" spans="1:10" ht="15" customHeight="1">
      <c r="A50" s="50" t="s">
        <v>34</v>
      </c>
      <c r="B50" s="37"/>
      <c r="C50" s="38">
        <v>560</v>
      </c>
      <c r="D50" s="37">
        <v>1791</v>
      </c>
      <c r="E50" s="39">
        <v>0.38</v>
      </c>
      <c r="F50" s="51"/>
      <c r="G50" s="41"/>
      <c r="H50" s="63"/>
      <c r="I50" s="29"/>
      <c r="J50" s="30"/>
    </row>
    <row r="51" spans="1:10" ht="15" customHeight="1">
      <c r="A51" s="50" t="s">
        <v>28</v>
      </c>
      <c r="B51" s="37"/>
      <c r="C51" s="38">
        <v>426</v>
      </c>
      <c r="D51" s="37">
        <v>1362</v>
      </c>
      <c r="E51" s="39">
        <v>0.29</v>
      </c>
      <c r="F51" s="51"/>
      <c r="G51" s="41"/>
      <c r="H51" s="63"/>
      <c r="I51" s="29"/>
      <c r="J51" s="30"/>
    </row>
    <row r="52" spans="1:10" ht="15" customHeight="1">
      <c r="A52" s="50" t="s">
        <v>35</v>
      </c>
      <c r="B52" s="37"/>
      <c r="C52" s="38">
        <v>411.9</v>
      </c>
      <c r="D52" s="37">
        <v>1317</v>
      </c>
      <c r="E52" s="39">
        <v>0.28</v>
      </c>
      <c r="F52" s="51"/>
      <c r="G52" s="41"/>
      <c r="H52" s="63"/>
      <c r="I52" s="29"/>
      <c r="J52" s="30"/>
    </row>
    <row r="53" spans="1:10" ht="15" customHeight="1">
      <c r="A53" s="50" t="s">
        <v>37</v>
      </c>
      <c r="B53" s="37"/>
      <c r="C53" s="38">
        <v>405.6</v>
      </c>
      <c r="D53" s="37">
        <v>1297</v>
      </c>
      <c r="E53" s="39">
        <v>0.28</v>
      </c>
      <c r="F53" s="51"/>
      <c r="G53" s="41"/>
      <c r="H53" s="63"/>
      <c r="I53" s="29"/>
      <c r="J53" s="30"/>
    </row>
    <row r="54" spans="1:10" ht="15" customHeight="1">
      <c r="A54" s="50" t="s">
        <v>38</v>
      </c>
      <c r="B54" s="37"/>
      <c r="C54" s="38">
        <v>388</v>
      </c>
      <c r="D54" s="37">
        <v>1241</v>
      </c>
      <c r="E54" s="39">
        <v>0.27</v>
      </c>
      <c r="F54" s="51"/>
      <c r="G54" s="41"/>
      <c r="H54" s="63"/>
      <c r="I54" s="29"/>
      <c r="J54" s="30"/>
    </row>
    <row r="55" spans="1:10" ht="15" customHeight="1">
      <c r="A55" s="50" t="s">
        <v>44</v>
      </c>
      <c r="B55" s="37"/>
      <c r="C55" s="38">
        <v>336</v>
      </c>
      <c r="D55" s="37">
        <v>1075</v>
      </c>
      <c r="E55" s="39">
        <v>0.23</v>
      </c>
      <c r="F55" s="51"/>
      <c r="G55" s="41"/>
      <c r="H55" s="63"/>
      <c r="I55" s="29"/>
      <c r="J55" s="30"/>
    </row>
    <row r="56" spans="1:10" ht="15" customHeight="1">
      <c r="A56" s="50" t="s">
        <v>39</v>
      </c>
      <c r="B56" s="37"/>
      <c r="C56" s="38">
        <v>294</v>
      </c>
      <c r="D56" s="37">
        <v>940</v>
      </c>
      <c r="E56" s="39">
        <v>0.2</v>
      </c>
      <c r="F56" s="51"/>
      <c r="G56" s="41"/>
      <c r="H56" s="63"/>
      <c r="I56" s="29"/>
      <c r="J56" s="30"/>
    </row>
    <row r="57" spans="1:10" ht="15" customHeight="1">
      <c r="A57" s="50" t="s">
        <v>40</v>
      </c>
      <c r="B57" s="37"/>
      <c r="C57" s="38">
        <v>154</v>
      </c>
      <c r="D57" s="37">
        <v>492</v>
      </c>
      <c r="E57" s="39">
        <v>0.11</v>
      </c>
      <c r="F57" s="51"/>
      <c r="G57" s="41"/>
      <c r="H57" s="63"/>
      <c r="I57" s="29"/>
      <c r="J57" s="30"/>
    </row>
    <row r="58" spans="1:10" ht="15" customHeight="1">
      <c r="A58" s="50" t="s">
        <v>46</v>
      </c>
      <c r="B58" s="37">
        <v>200</v>
      </c>
      <c r="C58" s="38"/>
      <c r="D58" s="37">
        <v>200</v>
      </c>
      <c r="E58" s="39">
        <v>0.04</v>
      </c>
      <c r="F58" s="51"/>
      <c r="G58" s="41"/>
      <c r="H58" s="63"/>
      <c r="I58" s="29"/>
      <c r="J58" s="30"/>
    </row>
    <row r="59" spans="1:10" ht="6" customHeight="1">
      <c r="A59" s="36"/>
      <c r="B59" s="54"/>
      <c r="C59" s="84"/>
      <c r="D59" s="83"/>
      <c r="E59" s="55"/>
      <c r="F59" s="40"/>
      <c r="G59" s="41"/>
      <c r="H59" s="76"/>
      <c r="I59" s="30"/>
      <c r="J59" s="30"/>
    </row>
    <row r="60" spans="1:10" ht="13.5" customHeight="1">
      <c r="A60" s="56" t="s">
        <v>5</v>
      </c>
      <c r="B60" s="57">
        <f>+B17+B15+B19+B10</f>
        <v>143793</v>
      </c>
      <c r="C60" s="57">
        <f>+C17+C15+C19+C10</f>
        <v>101274.4</v>
      </c>
      <c r="D60" s="57">
        <v>467669</v>
      </c>
      <c r="E60" s="26">
        <f>+E17+E15+E19+E10</f>
        <v>100</v>
      </c>
      <c r="F60" s="57"/>
      <c r="G60" s="41"/>
      <c r="H60" s="27"/>
      <c r="I60" s="29"/>
      <c r="J60" s="30"/>
    </row>
    <row r="61" spans="1:9" ht="3" customHeight="1">
      <c r="A61" s="58"/>
      <c r="B61" s="59"/>
      <c r="C61" s="60"/>
      <c r="D61" s="58"/>
      <c r="E61" s="61"/>
      <c r="F61" s="74"/>
      <c r="G61" s="63"/>
      <c r="H61" s="76"/>
      <c r="I61" s="30"/>
    </row>
    <row r="62" spans="1:8" ht="13.5" customHeight="1">
      <c r="A62" s="64" t="s">
        <v>56</v>
      </c>
      <c r="B62" s="35"/>
      <c r="C62" s="35"/>
      <c r="D62" s="35"/>
      <c r="E62" s="65"/>
      <c r="F62" s="66"/>
      <c r="G62" s="67"/>
      <c r="H62" s="66"/>
    </row>
    <row r="63" spans="1:8" ht="13.5" customHeight="1">
      <c r="A63" s="86" t="s">
        <v>67</v>
      </c>
      <c r="B63" s="35"/>
      <c r="C63" s="35"/>
      <c r="D63" s="65"/>
      <c r="E63" s="65"/>
      <c r="F63" s="67"/>
      <c r="G63" s="67"/>
      <c r="H63" s="66"/>
    </row>
    <row r="64" spans="1:8" ht="13.5" customHeight="1">
      <c r="A64" s="64" t="s">
        <v>73</v>
      </c>
      <c r="B64" s="35"/>
      <c r="C64" s="35"/>
      <c r="D64" s="65"/>
      <c r="E64" s="65"/>
      <c r="F64" s="67"/>
      <c r="G64" s="67"/>
      <c r="H64" s="66"/>
    </row>
    <row r="65" spans="1:8" ht="13.5" customHeight="1">
      <c r="A65" s="87" t="s">
        <v>51</v>
      </c>
      <c r="B65" s="29"/>
      <c r="C65" s="29"/>
      <c r="D65" s="69"/>
      <c r="E65" s="65"/>
      <c r="F65" s="67"/>
      <c r="G65" s="67"/>
      <c r="H65" s="66"/>
    </row>
    <row r="66" spans="1:8" ht="13.5" customHeight="1">
      <c r="A66" s="68" t="s">
        <v>74</v>
      </c>
      <c r="B66" s="29"/>
      <c r="C66" s="29"/>
      <c r="D66" s="65"/>
      <c r="E66" s="30"/>
      <c r="F66" s="63"/>
      <c r="G66" s="63"/>
      <c r="H66" s="66"/>
    </row>
    <row r="67" spans="1:8" ht="12.75">
      <c r="A67" s="68" t="s">
        <v>54</v>
      </c>
      <c r="B67" s="29"/>
      <c r="C67" s="29"/>
      <c r="D67" s="65"/>
      <c r="F67" s="62"/>
      <c r="G67" s="63"/>
      <c r="H67" s="66"/>
    </row>
    <row r="68" spans="1:8" ht="12.75">
      <c r="A68" s="68" t="s">
        <v>59</v>
      </c>
      <c r="B68" s="29"/>
      <c r="C68" s="29"/>
      <c r="D68" s="65"/>
      <c r="F68" s="62"/>
      <c r="G68" s="63"/>
      <c r="H68" s="66"/>
    </row>
    <row r="69" spans="1:8" ht="12.75">
      <c r="A69" s="70"/>
      <c r="B69" s="29"/>
      <c r="C69" s="29"/>
      <c r="D69" s="65"/>
      <c r="F69" s="62"/>
      <c r="G69" s="63"/>
      <c r="H69" s="66"/>
    </row>
    <row r="70" spans="1:8" ht="12.75">
      <c r="A70" s="62"/>
      <c r="B70" s="29"/>
      <c r="C70" s="29"/>
      <c r="D70" s="29"/>
      <c r="F70" s="62"/>
      <c r="G70" s="63"/>
      <c r="H70" s="66"/>
    </row>
    <row r="71" spans="1:8" ht="12.75">
      <c r="A71" s="62"/>
      <c r="B71" s="29"/>
      <c r="C71" s="29"/>
      <c r="E71" s="71"/>
      <c r="F71" s="77"/>
      <c r="G71" s="63"/>
      <c r="H71" s="66"/>
    </row>
    <row r="72" spans="1:8" ht="12.75">
      <c r="A72" s="62"/>
      <c r="B72" s="29"/>
      <c r="C72" s="29"/>
      <c r="F72" s="62"/>
      <c r="G72" s="63"/>
      <c r="H72" s="66"/>
    </row>
    <row r="73" spans="1:8" ht="12.75">
      <c r="A73" s="62"/>
      <c r="B73" s="29"/>
      <c r="C73" s="29"/>
      <c r="F73" s="62"/>
      <c r="G73" s="63"/>
      <c r="H73" s="66"/>
    </row>
    <row r="74" spans="1:8" ht="12.75">
      <c r="A74" s="62"/>
      <c r="B74" s="72"/>
      <c r="C74" s="72"/>
      <c r="F74" s="62"/>
      <c r="G74" s="63"/>
      <c r="H74" s="76"/>
    </row>
    <row r="75" spans="1:8" ht="12.75">
      <c r="A75" s="62"/>
      <c r="B75" s="72"/>
      <c r="C75" s="72"/>
      <c r="F75" s="62"/>
      <c r="G75" s="63"/>
      <c r="H75" s="76"/>
    </row>
    <row r="76" spans="1:8" ht="12.75">
      <c r="A76" s="62"/>
      <c r="B76" s="72"/>
      <c r="C76" s="72"/>
      <c r="F76" s="62"/>
      <c r="G76" s="63"/>
      <c r="H76" s="76"/>
    </row>
    <row r="77" spans="1:8" ht="12.75">
      <c r="A77" s="62"/>
      <c r="B77" s="72"/>
      <c r="C77" s="66"/>
      <c r="F77" s="62"/>
      <c r="G77" s="63"/>
      <c r="H77" s="76"/>
    </row>
    <row r="78" spans="1:8" ht="12.75">
      <c r="A78" s="62"/>
      <c r="B78" s="72"/>
      <c r="C78" s="72"/>
      <c r="H78" s="28"/>
    </row>
    <row r="79" spans="1:8" ht="12.75">
      <c r="A79" s="62"/>
      <c r="B79" s="62"/>
      <c r="C79" s="72"/>
      <c r="H79" s="28"/>
    </row>
    <row r="80" spans="1:8" ht="12.75">
      <c r="A80" s="62"/>
      <c r="B80" s="62"/>
      <c r="C80" s="72"/>
      <c r="H80" s="28"/>
    </row>
    <row r="81" spans="1:8" ht="12.75">
      <c r="A81" s="62"/>
      <c r="B81" s="62"/>
      <c r="C81" s="72"/>
      <c r="H81" s="28"/>
    </row>
    <row r="82" spans="1:8" ht="12.75">
      <c r="A82" s="62"/>
      <c r="B82" s="62"/>
      <c r="C82" s="72"/>
      <c r="H82" s="28"/>
    </row>
    <row r="83" spans="1:8" ht="12.75">
      <c r="A83" s="62"/>
      <c r="B83" s="62"/>
      <c r="C83" s="72"/>
      <c r="H83" s="28"/>
    </row>
    <row r="84" spans="1:8" ht="12.75">
      <c r="A84" s="62"/>
      <c r="B84" s="62"/>
      <c r="C84" s="72"/>
      <c r="H84" s="28"/>
    </row>
    <row r="85" spans="1:8" ht="12.75">
      <c r="A85" s="62"/>
      <c r="B85" s="62"/>
      <c r="C85" s="72"/>
      <c r="H85" s="28"/>
    </row>
    <row r="86" spans="1:3" ht="12.75">
      <c r="A86" s="62"/>
      <c r="B86" s="62"/>
      <c r="C86" s="72"/>
    </row>
    <row r="87" spans="1:3" ht="12.75">
      <c r="A87" s="62"/>
      <c r="B87" s="62"/>
      <c r="C87" s="72"/>
    </row>
    <row r="88" spans="1:3" ht="12.75">
      <c r="A88" s="62"/>
      <c r="B88" s="62"/>
      <c r="C88" s="72"/>
    </row>
    <row r="89" spans="1:3" ht="12.75">
      <c r="A89" s="62"/>
      <c r="B89" s="62"/>
      <c r="C89" s="72"/>
    </row>
    <row r="90" spans="1:3" ht="12.75">
      <c r="A90" s="62"/>
      <c r="B90" s="62"/>
      <c r="C90" s="72"/>
    </row>
    <row r="91" spans="1:3" ht="12.75">
      <c r="A91" s="62"/>
      <c r="B91" s="62"/>
      <c r="C91" s="72"/>
    </row>
    <row r="92" spans="1:3" ht="12.75">
      <c r="A92" s="62"/>
      <c r="B92" s="62"/>
      <c r="C92" s="62"/>
    </row>
    <row r="93" spans="1:3" ht="12.75">
      <c r="A93" s="62"/>
      <c r="B93" s="62"/>
      <c r="C93" s="62"/>
    </row>
    <row r="94" spans="1:3" ht="12.75">
      <c r="A94" s="62"/>
      <c r="B94" s="62"/>
      <c r="C94" s="62"/>
    </row>
    <row r="95" spans="1:3" ht="12.75">
      <c r="A95" s="62"/>
      <c r="B95" s="62"/>
      <c r="C95" s="62"/>
    </row>
    <row r="96" spans="1:3" ht="12.75">
      <c r="A96" s="62"/>
      <c r="B96" s="62"/>
      <c r="C96" s="6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 topLeftCell="A46">
      <selection activeCell="D79" sqref="D79"/>
    </sheetView>
  </sheetViews>
  <sheetFormatPr defaultColWidth="11.421875" defaultRowHeight="12.75"/>
  <cols>
    <col min="1" max="1" width="34.1406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112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99" t="s">
        <v>11</v>
      </c>
      <c r="B10" s="100">
        <f>+B13+B11+B12</f>
        <v>301458</v>
      </c>
      <c r="C10" s="100">
        <f>+C13+C11+C12</f>
        <v>24670</v>
      </c>
      <c r="D10" s="100">
        <f>SUM(D11:D13)</f>
        <v>375394</v>
      </c>
      <c r="E10" s="101">
        <f>SUM(E11:E13)</f>
        <v>68.57</v>
      </c>
      <c r="F10" s="57"/>
      <c r="G10" s="27"/>
      <c r="H10" s="27"/>
      <c r="I10" s="29"/>
      <c r="J10" s="30"/>
    </row>
    <row r="11" spans="1:10" ht="15">
      <c r="A11" s="36" t="s">
        <v>14</v>
      </c>
      <c r="B11" s="37">
        <v>301451</v>
      </c>
      <c r="C11" s="38">
        <v>24665</v>
      </c>
      <c r="D11" s="37">
        <v>375372</v>
      </c>
      <c r="E11" s="39">
        <v>68.57</v>
      </c>
      <c r="F11" s="89"/>
      <c r="G11" s="82"/>
      <c r="H11" s="27"/>
      <c r="I11" s="29"/>
      <c r="J11" s="30"/>
    </row>
    <row r="12" spans="1:10" ht="15">
      <c r="A12" s="36" t="s">
        <v>12</v>
      </c>
      <c r="B12" s="37">
        <v>6</v>
      </c>
      <c r="C12" s="38">
        <v>5</v>
      </c>
      <c r="D12" s="37">
        <v>21</v>
      </c>
      <c r="E12" s="39">
        <v>0</v>
      </c>
      <c r="F12" s="89"/>
      <c r="G12" s="82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</v>
      </c>
      <c r="F13" s="89"/>
      <c r="G13" s="82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51"/>
      <c r="G14" s="41"/>
      <c r="H14" s="63"/>
      <c r="I14" s="29"/>
      <c r="J14" s="30"/>
    </row>
    <row r="15" spans="1:10" ht="15" customHeight="1">
      <c r="A15" s="106" t="s">
        <v>60</v>
      </c>
      <c r="B15" s="46">
        <v>1002</v>
      </c>
      <c r="C15" s="107">
        <v>3019</v>
      </c>
      <c r="D15" s="46">
        <v>10050</v>
      </c>
      <c r="E15" s="108">
        <v>1.84</v>
      </c>
      <c r="F15" s="89"/>
      <c r="G15" s="82"/>
      <c r="H15" s="63"/>
      <c r="I15" s="29"/>
      <c r="J15" s="30"/>
    </row>
    <row r="16" spans="1:10" ht="15" customHeight="1">
      <c r="A16" s="36"/>
      <c r="B16" s="37"/>
      <c r="C16" s="38"/>
      <c r="D16" s="37"/>
      <c r="E16" s="39"/>
      <c r="F16" s="51"/>
      <c r="G16" s="41"/>
      <c r="H16" s="63"/>
      <c r="I16" s="29"/>
      <c r="J16" s="30"/>
    </row>
    <row r="17" spans="1:10" ht="15" customHeight="1">
      <c r="A17" s="99" t="s">
        <v>50</v>
      </c>
      <c r="B17" s="52"/>
      <c r="C17" s="102">
        <v>14490</v>
      </c>
      <c r="D17" s="103">
        <v>43427</v>
      </c>
      <c r="E17" s="104">
        <v>7.93</v>
      </c>
      <c r="F17" s="89"/>
      <c r="G17" s="82"/>
      <c r="H17" s="76"/>
      <c r="I17" s="30"/>
      <c r="J17" s="30"/>
    </row>
    <row r="18" spans="1:10" ht="15" customHeight="1">
      <c r="A18" s="23"/>
      <c r="B18" s="52"/>
      <c r="C18" s="53"/>
      <c r="D18" s="85"/>
      <c r="E18" s="25"/>
      <c r="F18" s="34"/>
      <c r="G18" s="42"/>
      <c r="H18" s="76"/>
      <c r="I18" s="30"/>
      <c r="J18" s="30"/>
    </row>
    <row r="19" spans="1:10" ht="15" customHeight="1">
      <c r="A19" s="99" t="s">
        <v>63</v>
      </c>
      <c r="B19" s="105">
        <v>10351.8</v>
      </c>
      <c r="C19" s="102"/>
      <c r="D19" s="103">
        <v>10352</v>
      </c>
      <c r="E19" s="104">
        <v>1.89</v>
      </c>
      <c r="F19" s="89"/>
      <c r="G19" s="82"/>
      <c r="H19" s="76"/>
      <c r="I19" s="30"/>
      <c r="J19" s="30"/>
    </row>
    <row r="20" spans="1:10" ht="15" customHeight="1">
      <c r="A20" s="43"/>
      <c r="B20" s="31"/>
      <c r="C20" s="32"/>
      <c r="D20" s="31"/>
      <c r="E20" s="33"/>
      <c r="F20" s="34"/>
      <c r="G20" s="42"/>
      <c r="H20" s="76"/>
      <c r="I20" s="30"/>
      <c r="J20" s="30"/>
    </row>
    <row r="21" spans="1:10" ht="15" customHeight="1">
      <c r="A21" s="23" t="s">
        <v>15</v>
      </c>
      <c r="B21" s="24">
        <f>+B23+B37</f>
        <v>23138.300000000003</v>
      </c>
      <c r="C21" s="24">
        <f>+C23+C37</f>
        <v>28387.5</v>
      </c>
      <c r="D21" s="24">
        <f>+D23+D37</f>
        <v>108216</v>
      </c>
      <c r="E21" s="44">
        <f>+E23+E37</f>
        <v>19.76712462941077</v>
      </c>
      <c r="F21" s="57"/>
      <c r="G21" s="27"/>
      <c r="H21" s="27"/>
      <c r="I21" s="29"/>
      <c r="J21" s="30"/>
    </row>
    <row r="22" spans="1:10" ht="6" customHeight="1">
      <c r="A22" s="36"/>
      <c r="B22" s="37"/>
      <c r="C22" s="38"/>
      <c r="D22" s="37"/>
      <c r="E22" s="39"/>
      <c r="F22" s="89"/>
      <c r="G22" s="41"/>
      <c r="H22" s="42"/>
      <c r="I22" s="29"/>
      <c r="J22" s="30"/>
    </row>
    <row r="23" spans="1:10" ht="15" customHeight="1">
      <c r="A23" s="45" t="s">
        <v>16</v>
      </c>
      <c r="B23" s="46">
        <f>SUM(B24:B35)</f>
        <v>9622.1</v>
      </c>
      <c r="C23" s="46">
        <f>SUM(C24:C35)</f>
        <v>10416.9</v>
      </c>
      <c r="D23" s="46">
        <f>SUM(D24:D35)</f>
        <v>40842</v>
      </c>
      <c r="E23" s="49">
        <f>SUM(E24:E35)</f>
        <v>7.460000000000001</v>
      </c>
      <c r="F23" s="73"/>
      <c r="G23" s="47"/>
      <c r="H23" s="47"/>
      <c r="I23" s="29"/>
      <c r="J23" s="30"/>
    </row>
    <row r="24" spans="1:10" ht="15" customHeight="1">
      <c r="A24" s="48" t="s">
        <v>19</v>
      </c>
      <c r="B24" s="37">
        <v>1000</v>
      </c>
      <c r="C24" s="38">
        <v>5811</v>
      </c>
      <c r="D24" s="37">
        <v>18416</v>
      </c>
      <c r="E24" s="39">
        <v>3.36</v>
      </c>
      <c r="F24" s="89"/>
      <c r="G24" s="90"/>
      <c r="H24" s="63"/>
      <c r="I24" s="29"/>
      <c r="J24" s="30"/>
    </row>
    <row r="25" spans="1:10" ht="15" customHeight="1">
      <c r="A25" s="48" t="s">
        <v>79</v>
      </c>
      <c r="B25" s="37">
        <v>5720</v>
      </c>
      <c r="C25" s="38"/>
      <c r="D25" s="37">
        <v>5720</v>
      </c>
      <c r="E25" s="39">
        <v>1.05</v>
      </c>
      <c r="F25" s="89"/>
      <c r="G25" s="90"/>
      <c r="H25" s="63"/>
      <c r="I25" s="29"/>
      <c r="J25" s="30"/>
    </row>
    <row r="26" spans="1:10" ht="15" customHeight="1">
      <c r="A26" s="48" t="s">
        <v>58</v>
      </c>
      <c r="B26" s="37">
        <v>2417.1</v>
      </c>
      <c r="C26" s="38">
        <v>1041.8</v>
      </c>
      <c r="D26" s="37">
        <v>5539</v>
      </c>
      <c r="E26" s="39">
        <v>1.01</v>
      </c>
      <c r="F26" s="89"/>
      <c r="G26" s="90"/>
      <c r="H26" s="63"/>
      <c r="I26" s="29"/>
      <c r="J26" s="30"/>
    </row>
    <row r="27" spans="1:10" ht="15" customHeight="1">
      <c r="A27" s="48" t="s">
        <v>48</v>
      </c>
      <c r="B27" s="37"/>
      <c r="C27" s="38">
        <v>1324</v>
      </c>
      <c r="D27" s="37">
        <v>3968</v>
      </c>
      <c r="E27" s="39">
        <v>0.72</v>
      </c>
      <c r="F27" s="89"/>
      <c r="G27" s="90"/>
      <c r="H27" s="63"/>
      <c r="I27" s="29"/>
      <c r="J27" s="30"/>
    </row>
    <row r="28" spans="1:10" ht="15" customHeight="1">
      <c r="A28" s="48" t="s">
        <v>70</v>
      </c>
      <c r="B28" s="37">
        <v>485</v>
      </c>
      <c r="C28" s="38">
        <v>441</v>
      </c>
      <c r="D28" s="37">
        <v>1807</v>
      </c>
      <c r="E28" s="39">
        <v>0.33</v>
      </c>
      <c r="F28" s="89"/>
      <c r="G28" s="90"/>
      <c r="H28" s="63"/>
      <c r="I28" s="29"/>
      <c r="J28" s="30"/>
    </row>
    <row r="29" spans="1:10" ht="15" customHeight="1">
      <c r="A29" s="48" t="s">
        <v>89</v>
      </c>
      <c r="B29" s="37"/>
      <c r="C29" s="38">
        <v>415</v>
      </c>
      <c r="D29" s="37">
        <v>1244</v>
      </c>
      <c r="E29" s="39">
        <v>0.23</v>
      </c>
      <c r="F29" s="89"/>
      <c r="G29" s="90"/>
      <c r="H29" s="63"/>
      <c r="I29" s="29"/>
      <c r="J29" s="30"/>
    </row>
    <row r="30" spans="1:10" ht="15" customHeight="1">
      <c r="A30" s="48" t="s">
        <v>64</v>
      </c>
      <c r="B30" s="37"/>
      <c r="C30" s="38">
        <v>354</v>
      </c>
      <c r="D30" s="37">
        <v>1061</v>
      </c>
      <c r="E30" s="39">
        <v>0.19</v>
      </c>
      <c r="F30" s="89"/>
      <c r="G30" s="90"/>
      <c r="H30" s="63"/>
      <c r="I30" s="29"/>
      <c r="J30" s="30"/>
    </row>
    <row r="31" spans="1:10" ht="15" customHeight="1">
      <c r="A31" s="48" t="s">
        <v>18</v>
      </c>
      <c r="B31" s="37"/>
      <c r="C31" s="38">
        <v>287.7</v>
      </c>
      <c r="D31" s="37">
        <v>862</v>
      </c>
      <c r="E31" s="39">
        <v>0.16</v>
      </c>
      <c r="F31" s="89"/>
      <c r="G31" s="90"/>
      <c r="H31" s="63"/>
      <c r="I31" s="29"/>
      <c r="J31" s="30"/>
    </row>
    <row r="32" spans="1:10" ht="15" customHeight="1">
      <c r="A32" s="48" t="s">
        <v>22</v>
      </c>
      <c r="B32" s="37"/>
      <c r="C32" s="38">
        <v>233.5</v>
      </c>
      <c r="D32" s="37">
        <v>700</v>
      </c>
      <c r="E32" s="39">
        <v>0.13</v>
      </c>
      <c r="F32" s="89"/>
      <c r="G32" s="90"/>
      <c r="H32" s="63"/>
      <c r="I32" s="29"/>
      <c r="J32" s="30"/>
    </row>
    <row r="33" spans="1:10" ht="15" customHeight="1">
      <c r="A33" s="48" t="s">
        <v>17</v>
      </c>
      <c r="B33" s="37"/>
      <c r="C33" s="38">
        <v>199.9</v>
      </c>
      <c r="D33" s="37">
        <v>599</v>
      </c>
      <c r="E33" s="39">
        <v>0.11</v>
      </c>
      <c r="F33" s="89"/>
      <c r="G33" s="90"/>
      <c r="H33" s="63"/>
      <c r="I33" s="29"/>
      <c r="J33" s="30"/>
    </row>
    <row r="34" spans="1:10" ht="15" customHeight="1">
      <c r="A34" s="48" t="s">
        <v>69</v>
      </c>
      <c r="B34" s="37"/>
      <c r="C34" s="38">
        <v>194</v>
      </c>
      <c r="D34" s="37">
        <v>581</v>
      </c>
      <c r="E34" s="39">
        <v>0.11</v>
      </c>
      <c r="F34" s="89"/>
      <c r="G34" s="90"/>
      <c r="H34" s="63"/>
      <c r="I34" s="29"/>
      <c r="J34" s="30"/>
    </row>
    <row r="35" spans="1:10" ht="15" customHeight="1">
      <c r="A35" s="48" t="s">
        <v>55</v>
      </c>
      <c r="B35" s="37"/>
      <c r="C35" s="38">
        <v>115</v>
      </c>
      <c r="D35" s="37">
        <v>345</v>
      </c>
      <c r="E35" s="39">
        <v>0.06</v>
      </c>
      <c r="F35" s="89"/>
      <c r="G35" s="90"/>
      <c r="H35" s="63"/>
      <c r="I35" s="29"/>
      <c r="J35" s="30"/>
    </row>
    <row r="36" spans="1:10" ht="15" customHeight="1">
      <c r="A36" s="48"/>
      <c r="B36" s="37"/>
      <c r="C36" s="38"/>
      <c r="D36" s="37"/>
      <c r="E36" s="39"/>
      <c r="F36" s="51"/>
      <c r="G36" s="42"/>
      <c r="H36" s="76"/>
      <c r="I36" s="30"/>
      <c r="J36" s="30"/>
    </row>
    <row r="37" spans="1:10" ht="15" customHeight="1">
      <c r="A37" s="45" t="s">
        <v>23</v>
      </c>
      <c r="B37" s="46">
        <f>SUM(B38:B61)</f>
        <v>13516.2</v>
      </c>
      <c r="C37" s="46">
        <f>SUM(C38:C61)</f>
        <v>17970.600000000002</v>
      </c>
      <c r="D37" s="46">
        <f>SUM(D38:D61)</f>
        <v>67374</v>
      </c>
      <c r="E37" s="49">
        <f>SUM(E38:E61)</f>
        <v>12.307124629410769</v>
      </c>
      <c r="F37" s="73"/>
      <c r="G37" s="47"/>
      <c r="H37" s="47"/>
      <c r="I37" s="29"/>
      <c r="J37" s="30"/>
    </row>
    <row r="38" spans="1:10" ht="15" customHeight="1">
      <c r="A38" s="50" t="s">
        <v>37</v>
      </c>
      <c r="B38" s="37"/>
      <c r="C38" s="38">
        <v>3347</v>
      </c>
      <c r="D38" s="37">
        <v>10031</v>
      </c>
      <c r="E38" s="82">
        <f aca="true" t="shared" si="0" ref="E38:E61">(+D38/D$63)*100</f>
        <v>1.8323502709890964</v>
      </c>
      <c r="F38" s="89"/>
      <c r="G38" s="82"/>
      <c r="H38" s="63"/>
      <c r="I38" s="29"/>
      <c r="J38" s="30"/>
    </row>
    <row r="39" spans="1:10" ht="15" customHeight="1">
      <c r="A39" s="50" t="s">
        <v>36</v>
      </c>
      <c r="B39" s="37"/>
      <c r="C39" s="38">
        <v>2883</v>
      </c>
      <c r="D39" s="37">
        <v>8640</v>
      </c>
      <c r="E39" s="82">
        <f t="shared" si="0"/>
        <v>1.578258034228471</v>
      </c>
      <c r="F39" s="89"/>
      <c r="G39" s="82"/>
      <c r="H39" s="63"/>
      <c r="I39" s="29"/>
      <c r="J39" s="30"/>
    </row>
    <row r="40" spans="1:10" ht="15" customHeight="1">
      <c r="A40" s="50" t="s">
        <v>25</v>
      </c>
      <c r="B40" s="37">
        <v>7225</v>
      </c>
      <c r="C40" s="38">
        <v>100</v>
      </c>
      <c r="D40" s="37">
        <v>7525</v>
      </c>
      <c r="E40" s="82">
        <f t="shared" si="0"/>
        <v>1.3745823735612552</v>
      </c>
      <c r="F40" s="89"/>
      <c r="G40" s="82"/>
      <c r="H40" s="63"/>
      <c r="I40" s="29"/>
      <c r="J40" s="30"/>
    </row>
    <row r="41" spans="1:10" ht="15" customHeight="1">
      <c r="A41" s="50" t="s">
        <v>26</v>
      </c>
      <c r="B41" s="37"/>
      <c r="C41" s="38">
        <v>2013</v>
      </c>
      <c r="D41" s="37">
        <v>6033</v>
      </c>
      <c r="E41" s="82">
        <f t="shared" si="0"/>
        <v>1.1020405926505055</v>
      </c>
      <c r="F41" s="89"/>
      <c r="G41" s="82"/>
      <c r="H41" s="63"/>
      <c r="I41" s="29"/>
      <c r="J41" s="30"/>
    </row>
    <row r="42" spans="1:10" ht="15" customHeight="1">
      <c r="A42" s="50" t="s">
        <v>27</v>
      </c>
      <c r="B42" s="37"/>
      <c r="C42" s="38">
        <v>1226</v>
      </c>
      <c r="D42" s="37">
        <v>3674</v>
      </c>
      <c r="E42" s="82">
        <f t="shared" si="0"/>
        <v>0.6711250020550235</v>
      </c>
      <c r="F42" s="89"/>
      <c r="G42" s="82"/>
      <c r="H42" s="63"/>
      <c r="I42" s="29"/>
      <c r="J42" s="30"/>
    </row>
    <row r="43" spans="1:10" ht="15" customHeight="1">
      <c r="A43" s="50" t="s">
        <v>29</v>
      </c>
      <c r="B43" s="37"/>
      <c r="C43" s="38">
        <v>1044</v>
      </c>
      <c r="D43" s="37">
        <v>3129</v>
      </c>
      <c r="E43" s="82">
        <f t="shared" si="0"/>
        <v>0.5715705311459359</v>
      </c>
      <c r="F43" s="89"/>
      <c r="G43" s="82"/>
      <c r="H43" s="63"/>
      <c r="I43" s="29"/>
      <c r="J43" s="30"/>
    </row>
    <row r="44" spans="1:10" ht="15" customHeight="1">
      <c r="A44" s="50" t="s">
        <v>45</v>
      </c>
      <c r="B44" s="37">
        <v>3000</v>
      </c>
      <c r="C44" s="38"/>
      <c r="D44" s="37">
        <v>3000</v>
      </c>
      <c r="E44" s="82">
        <f t="shared" si="0"/>
        <v>0.5480062618848859</v>
      </c>
      <c r="F44" s="89"/>
      <c r="G44" s="82"/>
      <c r="H44" s="63"/>
      <c r="I44" s="29"/>
      <c r="J44" s="30"/>
    </row>
    <row r="45" spans="1:10" ht="15" customHeight="1">
      <c r="A45" s="50" t="s">
        <v>43</v>
      </c>
      <c r="B45" s="37"/>
      <c r="C45" s="38">
        <v>1000</v>
      </c>
      <c r="D45" s="37">
        <v>2997</v>
      </c>
      <c r="E45" s="82">
        <f t="shared" si="0"/>
        <v>0.547458255623001</v>
      </c>
      <c r="F45" s="89"/>
      <c r="G45" s="82"/>
      <c r="H45" s="63"/>
      <c r="I45" s="29"/>
      <c r="J45" s="30"/>
    </row>
    <row r="46" spans="1:10" ht="15" customHeight="1">
      <c r="A46" s="50" t="s">
        <v>49</v>
      </c>
      <c r="B46" s="37"/>
      <c r="C46" s="38">
        <v>875</v>
      </c>
      <c r="D46" s="37">
        <v>2622</v>
      </c>
      <c r="E46" s="82">
        <f t="shared" si="0"/>
        <v>0.47895747288739016</v>
      </c>
      <c r="F46" s="89"/>
      <c r="G46" s="82"/>
      <c r="H46" s="63"/>
      <c r="I46" s="29"/>
      <c r="J46" s="30"/>
    </row>
    <row r="47" spans="1:10" ht="15" customHeight="1">
      <c r="A47" s="50" t="s">
        <v>30</v>
      </c>
      <c r="B47" s="37"/>
      <c r="C47" s="38">
        <v>800</v>
      </c>
      <c r="D47" s="37">
        <v>2398</v>
      </c>
      <c r="E47" s="82">
        <f t="shared" si="0"/>
        <v>0.4380396719999854</v>
      </c>
      <c r="F47" s="89"/>
      <c r="G47" s="82"/>
      <c r="H47" s="63"/>
      <c r="I47" s="29"/>
      <c r="J47" s="30"/>
    </row>
    <row r="48" spans="1:10" ht="15" customHeight="1">
      <c r="A48" s="50" t="s">
        <v>42</v>
      </c>
      <c r="B48" s="37"/>
      <c r="C48" s="38">
        <v>698</v>
      </c>
      <c r="D48" s="37">
        <v>2092</v>
      </c>
      <c r="E48" s="82">
        <f t="shared" si="0"/>
        <v>0.38214303328772703</v>
      </c>
      <c r="F48" s="89"/>
      <c r="G48" s="82"/>
      <c r="H48" s="63"/>
      <c r="I48" s="29"/>
      <c r="J48" s="30"/>
    </row>
    <row r="49" spans="1:10" ht="15" customHeight="1">
      <c r="A49" s="50" t="s">
        <v>32</v>
      </c>
      <c r="B49" s="37"/>
      <c r="C49" s="38">
        <v>653</v>
      </c>
      <c r="D49" s="37">
        <v>1957</v>
      </c>
      <c r="E49" s="82">
        <f t="shared" si="0"/>
        <v>0.3574827515029072</v>
      </c>
      <c r="F49" s="89"/>
      <c r="G49" s="82"/>
      <c r="H49" s="63"/>
      <c r="I49" s="29"/>
      <c r="J49" s="30"/>
    </row>
    <row r="50" spans="1:10" ht="15" customHeight="1">
      <c r="A50" s="50" t="s">
        <v>24</v>
      </c>
      <c r="B50" s="37">
        <v>1630.2</v>
      </c>
      <c r="C50" s="38"/>
      <c r="D50" s="37">
        <v>1630</v>
      </c>
      <c r="E50" s="82">
        <f t="shared" si="0"/>
        <v>0.2977500689574546</v>
      </c>
      <c r="F50" s="89"/>
      <c r="G50" s="82"/>
      <c r="H50" s="63"/>
      <c r="I50" s="29"/>
      <c r="J50" s="30"/>
    </row>
    <row r="51" spans="1:10" ht="15" customHeight="1">
      <c r="A51" s="50" t="s">
        <v>41</v>
      </c>
      <c r="B51" s="37"/>
      <c r="C51" s="38">
        <v>497</v>
      </c>
      <c r="D51" s="37">
        <v>1490</v>
      </c>
      <c r="E51" s="82">
        <f t="shared" si="0"/>
        <v>0.27217644340282665</v>
      </c>
      <c r="F51" s="89"/>
      <c r="G51" s="82"/>
      <c r="H51" s="63"/>
      <c r="I51" s="29"/>
      <c r="J51" s="30"/>
    </row>
    <row r="52" spans="1:10" ht="15" customHeight="1">
      <c r="A52" s="50" t="s">
        <v>33</v>
      </c>
      <c r="B52" s="37"/>
      <c r="C52" s="38">
        <v>491.6</v>
      </c>
      <c r="D52" s="37">
        <v>1473</v>
      </c>
      <c r="E52" s="82">
        <f t="shared" si="0"/>
        <v>0.2690710745854789</v>
      </c>
      <c r="F52" s="89"/>
      <c r="G52" s="82"/>
      <c r="H52" s="63"/>
      <c r="I52" s="29"/>
      <c r="J52" s="30"/>
    </row>
    <row r="53" spans="1:10" ht="15" customHeight="1">
      <c r="A53" s="50" t="s">
        <v>117</v>
      </c>
      <c r="B53" s="37">
        <v>1461</v>
      </c>
      <c r="C53" s="38"/>
      <c r="D53" s="37">
        <v>1461</v>
      </c>
      <c r="E53" s="82">
        <f t="shared" si="0"/>
        <v>0.2668790495379394</v>
      </c>
      <c r="F53" s="89"/>
      <c r="G53" s="82"/>
      <c r="H53" s="63"/>
      <c r="I53" s="29"/>
      <c r="J53" s="30"/>
    </row>
    <row r="54" spans="1:10" ht="15" customHeight="1">
      <c r="A54" s="50" t="s">
        <v>34</v>
      </c>
      <c r="B54" s="37"/>
      <c r="C54" s="38">
        <v>475.2</v>
      </c>
      <c r="D54" s="37">
        <v>1424</v>
      </c>
      <c r="E54" s="82">
        <f t="shared" si="0"/>
        <v>0.26012030564135913</v>
      </c>
      <c r="F54" s="89"/>
      <c r="G54" s="82"/>
      <c r="H54" s="63"/>
      <c r="I54" s="29"/>
      <c r="J54" s="30"/>
    </row>
    <row r="55" spans="1:10" ht="15" customHeight="1">
      <c r="A55" s="50" t="s">
        <v>31</v>
      </c>
      <c r="B55" s="37"/>
      <c r="C55" s="38">
        <v>458</v>
      </c>
      <c r="D55" s="37">
        <v>1373</v>
      </c>
      <c r="E55" s="82">
        <f t="shared" si="0"/>
        <v>0.25080419918931607</v>
      </c>
      <c r="F55" s="89"/>
      <c r="G55" s="82"/>
      <c r="H55" s="63"/>
      <c r="I55" s="29"/>
      <c r="J55" s="30"/>
    </row>
    <row r="56" spans="1:10" ht="15" customHeight="1">
      <c r="A56" s="50" t="s">
        <v>38</v>
      </c>
      <c r="B56" s="37"/>
      <c r="C56" s="38">
        <v>361</v>
      </c>
      <c r="D56" s="37">
        <v>1082</v>
      </c>
      <c r="E56" s="82">
        <f t="shared" si="0"/>
        <v>0.19764759178648217</v>
      </c>
      <c r="F56" s="89"/>
      <c r="G56" s="82"/>
      <c r="H56" s="63"/>
      <c r="I56" s="29"/>
      <c r="J56" s="30"/>
    </row>
    <row r="57" spans="1:10" ht="15" customHeight="1">
      <c r="A57" s="50" t="s">
        <v>35</v>
      </c>
      <c r="B57" s="37"/>
      <c r="C57" s="38">
        <v>352</v>
      </c>
      <c r="D57" s="37">
        <v>1055</v>
      </c>
      <c r="E57" s="82">
        <f t="shared" si="0"/>
        <v>0.1927155354295182</v>
      </c>
      <c r="F57" s="89"/>
      <c r="G57" s="82"/>
      <c r="H57" s="63"/>
      <c r="I57" s="29"/>
      <c r="J57" s="30"/>
    </row>
    <row r="58" spans="1:10" ht="15" customHeight="1">
      <c r="A58" s="50" t="s">
        <v>44</v>
      </c>
      <c r="B58" s="37"/>
      <c r="C58" s="38">
        <v>294</v>
      </c>
      <c r="D58" s="37">
        <v>881</v>
      </c>
      <c r="E58" s="82">
        <f t="shared" si="0"/>
        <v>0.1609311722401948</v>
      </c>
      <c r="F58" s="89"/>
      <c r="G58" s="82"/>
      <c r="H58" s="63"/>
      <c r="I58" s="29"/>
      <c r="J58" s="30"/>
    </row>
    <row r="59" spans="1:10" ht="15" customHeight="1">
      <c r="A59" s="50" t="s">
        <v>39</v>
      </c>
      <c r="B59" s="37"/>
      <c r="C59" s="38">
        <v>254</v>
      </c>
      <c r="D59" s="37">
        <v>761</v>
      </c>
      <c r="E59" s="82">
        <f t="shared" si="0"/>
        <v>0.13901092176479937</v>
      </c>
      <c r="F59" s="89"/>
      <c r="G59" s="82"/>
      <c r="H59" s="63"/>
      <c r="I59" s="29"/>
      <c r="J59" s="30"/>
    </row>
    <row r="60" spans="1:10" ht="15" customHeight="1">
      <c r="A60" s="50" t="s">
        <v>40</v>
      </c>
      <c r="B60" s="37"/>
      <c r="C60" s="38">
        <v>148.8</v>
      </c>
      <c r="D60" s="37">
        <v>446</v>
      </c>
      <c r="E60" s="82">
        <f t="shared" si="0"/>
        <v>0.08147026426688636</v>
      </c>
      <c r="F60" s="89"/>
      <c r="G60" s="82"/>
      <c r="H60" s="63"/>
      <c r="I60" s="29"/>
      <c r="J60" s="30"/>
    </row>
    <row r="61" spans="1:10" ht="15" customHeight="1">
      <c r="A61" s="50" t="s">
        <v>46</v>
      </c>
      <c r="B61" s="37">
        <v>200</v>
      </c>
      <c r="C61" s="38"/>
      <c r="D61" s="37">
        <v>200</v>
      </c>
      <c r="E61" s="82">
        <f t="shared" si="0"/>
        <v>0.03653375079232572</v>
      </c>
      <c r="F61" s="89"/>
      <c r="G61" s="82"/>
      <c r="H61" s="63"/>
      <c r="I61" s="29"/>
      <c r="J61" s="30"/>
    </row>
    <row r="62" spans="1:10" ht="6" customHeight="1">
      <c r="A62" s="36"/>
      <c r="B62" s="54"/>
      <c r="C62" s="84"/>
      <c r="D62" s="83"/>
      <c r="E62" s="55"/>
      <c r="F62" s="51"/>
      <c r="G62" s="41"/>
      <c r="H62" s="76"/>
      <c r="I62" s="30"/>
      <c r="J62" s="30"/>
    </row>
    <row r="63" spans="1:10" ht="13.5" customHeight="1">
      <c r="A63" s="56" t="s">
        <v>5</v>
      </c>
      <c r="B63" s="57">
        <f>+B17+B21+B19+B15+B10</f>
        <v>335950.1</v>
      </c>
      <c r="C63" s="57">
        <f>+C17+C21+C19+C15+C10</f>
        <v>70566.5</v>
      </c>
      <c r="D63" s="57">
        <f>+D17+D21+D19+D15+D10</f>
        <v>547439</v>
      </c>
      <c r="E63" s="26">
        <f>+E17+E21+E19+E15+E10</f>
        <v>99.99712462941076</v>
      </c>
      <c r="F63" s="57"/>
      <c r="G63" s="27"/>
      <c r="H63" s="27"/>
      <c r="I63" s="29"/>
      <c r="J63" s="30"/>
    </row>
    <row r="64" spans="1:9" ht="3" customHeight="1">
      <c r="A64" s="58"/>
      <c r="B64" s="59"/>
      <c r="C64" s="60"/>
      <c r="D64" s="58"/>
      <c r="E64" s="61"/>
      <c r="F64" s="74"/>
      <c r="G64" s="63"/>
      <c r="H64" s="76"/>
      <c r="I64" s="30"/>
    </row>
    <row r="65" spans="1:8" ht="13.5" customHeight="1">
      <c r="A65" s="64" t="s">
        <v>114</v>
      </c>
      <c r="B65" s="35"/>
      <c r="C65" s="35"/>
      <c r="D65" s="35"/>
      <c r="E65" s="65"/>
      <c r="F65" s="66"/>
      <c r="G65" s="67"/>
      <c r="H65" s="66"/>
    </row>
    <row r="66" spans="1:8" ht="13.5" customHeight="1">
      <c r="A66" s="86" t="s">
        <v>113</v>
      </c>
      <c r="B66" s="35"/>
      <c r="C66" s="35"/>
      <c r="D66" s="65"/>
      <c r="E66" s="65"/>
      <c r="F66" s="67"/>
      <c r="G66" s="67"/>
      <c r="H66" s="66"/>
    </row>
    <row r="67" spans="1:8" ht="13.5" customHeight="1">
      <c r="A67" s="64"/>
      <c r="B67" s="35"/>
      <c r="C67" s="35"/>
      <c r="D67" s="65"/>
      <c r="E67" s="65"/>
      <c r="F67" s="67"/>
      <c r="G67" s="67"/>
      <c r="H67" s="66"/>
    </row>
    <row r="68" spans="1:8" ht="13.5" customHeight="1">
      <c r="A68" s="87"/>
      <c r="B68" s="29"/>
      <c r="C68" s="29"/>
      <c r="D68" s="69"/>
      <c r="E68" s="65"/>
      <c r="F68" s="67"/>
      <c r="G68" s="67"/>
      <c r="H68" s="66"/>
    </row>
    <row r="69" spans="1:8" ht="13.5" customHeight="1">
      <c r="A69" s="68"/>
      <c r="B69" s="29"/>
      <c r="C69" s="29"/>
      <c r="D69" s="65"/>
      <c r="E69" s="30"/>
      <c r="F69" s="63"/>
      <c r="G69" s="63"/>
      <c r="H69" s="66"/>
    </row>
    <row r="70" spans="1:8" ht="12.75">
      <c r="A70" s="68"/>
      <c r="B70" s="29"/>
      <c r="C70" s="29"/>
      <c r="D70" s="65"/>
      <c r="F70" s="62"/>
      <c r="G70" s="63"/>
      <c r="H70" s="66"/>
    </row>
    <row r="71" spans="1:8" ht="12.75">
      <c r="A71" s="68"/>
      <c r="B71" s="29"/>
      <c r="C71" s="29"/>
      <c r="D71" s="65"/>
      <c r="F71" s="62"/>
      <c r="G71" s="63"/>
      <c r="H71" s="66"/>
    </row>
    <row r="72" spans="1:8" ht="12.75">
      <c r="A72" s="70"/>
      <c r="B72" s="29"/>
      <c r="C72" s="29"/>
      <c r="D72" s="65"/>
      <c r="F72" s="62"/>
      <c r="G72" s="63"/>
      <c r="H72" s="66"/>
    </row>
    <row r="73" spans="1:8" ht="12.75">
      <c r="A73" s="62"/>
      <c r="B73" s="29"/>
      <c r="C73" s="29"/>
      <c r="D73" s="29"/>
      <c r="F73" s="62"/>
      <c r="G73" s="63"/>
      <c r="H73" s="66"/>
    </row>
    <row r="74" spans="1:8" ht="12.75">
      <c r="A74" s="62"/>
      <c r="B74" s="29"/>
      <c r="C74" s="29"/>
      <c r="E74" s="71"/>
      <c r="F74" s="77"/>
      <c r="G74" s="63"/>
      <c r="H74" s="66"/>
    </row>
    <row r="75" spans="1:8" ht="12.75">
      <c r="A75" s="62"/>
      <c r="B75" s="29"/>
      <c r="C75" s="29"/>
      <c r="F75" s="62"/>
      <c r="G75" s="63"/>
      <c r="H75" s="66"/>
    </row>
    <row r="76" spans="1:8" ht="12.75">
      <c r="A76" s="62"/>
      <c r="B76" s="29"/>
      <c r="C76" s="29"/>
      <c r="F76" s="62"/>
      <c r="G76" s="63"/>
      <c r="H76" s="66"/>
    </row>
    <row r="77" spans="1:8" ht="12.75">
      <c r="A77" s="62"/>
      <c r="B77" s="72"/>
      <c r="C77" s="72"/>
      <c r="F77" s="62"/>
      <c r="G77" s="63"/>
      <c r="H77" s="76"/>
    </row>
    <row r="78" spans="1:8" ht="12.75">
      <c r="A78" s="62"/>
      <c r="B78" s="72"/>
      <c r="C78" s="72"/>
      <c r="F78" s="62"/>
      <c r="G78" s="63"/>
      <c r="H78" s="76"/>
    </row>
    <row r="79" spans="1:8" ht="12.75">
      <c r="A79" s="62"/>
      <c r="B79" s="72"/>
      <c r="C79" s="72"/>
      <c r="F79" s="62"/>
      <c r="G79" s="63"/>
      <c r="H79" s="76"/>
    </row>
    <row r="80" spans="1:8" ht="12.75">
      <c r="A80" s="62"/>
      <c r="B80" s="72"/>
      <c r="C80" s="66"/>
      <c r="F80" s="62"/>
      <c r="G80" s="63"/>
      <c r="H80" s="76"/>
    </row>
    <row r="81" spans="1:8" ht="12.75">
      <c r="A81" s="62"/>
      <c r="B81" s="72"/>
      <c r="C81" s="72"/>
      <c r="F81" s="62"/>
      <c r="G81" s="63"/>
      <c r="H81" s="28"/>
    </row>
    <row r="82" spans="1:8" ht="12.75">
      <c r="A82" s="62"/>
      <c r="B82" s="62"/>
      <c r="C82" s="72"/>
      <c r="F82" s="62"/>
      <c r="G82" s="63"/>
      <c r="H82" s="28"/>
    </row>
    <row r="83" spans="1:8" ht="12.75">
      <c r="A83" s="62"/>
      <c r="B83" s="62"/>
      <c r="C83" s="72"/>
      <c r="F83" s="62"/>
      <c r="G83" s="63"/>
      <c r="H83" s="28"/>
    </row>
    <row r="84" spans="1:8" ht="12.75">
      <c r="A84" s="62"/>
      <c r="B84" s="62"/>
      <c r="C84" s="72"/>
      <c r="F84" s="62"/>
      <c r="G84" s="63"/>
      <c r="H84" s="28"/>
    </row>
    <row r="85" spans="1:8" ht="12.75">
      <c r="A85" s="62"/>
      <c r="B85" s="62"/>
      <c r="C85" s="72"/>
      <c r="F85" s="62"/>
      <c r="G85" s="63"/>
      <c r="H85" s="28"/>
    </row>
    <row r="86" spans="1:8" ht="12.75">
      <c r="A86" s="62"/>
      <c r="B86" s="62"/>
      <c r="C86" s="72"/>
      <c r="F86" s="62"/>
      <c r="G86" s="63"/>
      <c r="H86" s="28"/>
    </row>
    <row r="87" spans="1:8" ht="12.75">
      <c r="A87" s="62"/>
      <c r="B87" s="62"/>
      <c r="C87" s="72"/>
      <c r="F87" s="62"/>
      <c r="G87" s="63"/>
      <c r="H87" s="28"/>
    </row>
    <row r="88" spans="1:8" ht="12.75">
      <c r="A88" s="62"/>
      <c r="B88" s="62"/>
      <c r="C88" s="72"/>
      <c r="H88" s="28"/>
    </row>
    <row r="89" spans="1:3" ht="12.75">
      <c r="A89" s="62"/>
      <c r="B89" s="62"/>
      <c r="C89" s="72"/>
    </row>
    <row r="90" spans="1:3" ht="12.75">
      <c r="A90" s="62"/>
      <c r="B90" s="62"/>
      <c r="C90" s="72"/>
    </row>
    <row r="91" spans="1:3" ht="12.75">
      <c r="A91" s="62"/>
      <c r="B91" s="62"/>
      <c r="C91" s="72"/>
    </row>
    <row r="92" spans="1:3" ht="12.75">
      <c r="A92" s="62"/>
      <c r="B92" s="62"/>
      <c r="C92" s="72"/>
    </row>
    <row r="93" spans="1:3" ht="12.75">
      <c r="A93" s="62"/>
      <c r="B93" s="62"/>
      <c r="C93" s="72"/>
    </row>
    <row r="94" spans="1:3" ht="12.75">
      <c r="A94" s="62"/>
      <c r="B94" s="62"/>
      <c r="C94" s="72"/>
    </row>
    <row r="95" spans="1:3" ht="12.75">
      <c r="A95" s="62"/>
      <c r="B95" s="62"/>
      <c r="C95" s="62"/>
    </row>
    <row r="96" spans="1:3" ht="12.75">
      <c r="A96" s="62"/>
      <c r="B96" s="62"/>
      <c r="C96" s="6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  <row r="106" spans="1:3" ht="12.75">
      <c r="A106" s="62"/>
      <c r="B106" s="62"/>
      <c r="C106" s="62"/>
    </row>
    <row r="107" spans="1:3" ht="12.75">
      <c r="A107" s="62"/>
      <c r="B107" s="62"/>
      <c r="C107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6"/>
  <sheetViews>
    <sheetView zoomScale="75" zoomScaleNormal="75" workbookViewId="0" topLeftCell="A39">
      <selection activeCell="A51" sqref="A51"/>
    </sheetView>
  </sheetViews>
  <sheetFormatPr defaultColWidth="11.421875" defaultRowHeight="12.75"/>
  <cols>
    <col min="1" max="1" width="34.1406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115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99" t="s">
        <v>11</v>
      </c>
      <c r="B10" s="100">
        <f>+B13+B11+B12</f>
        <v>311064</v>
      </c>
      <c r="C10" s="100">
        <f>+C13+C11+C12</f>
        <v>26460</v>
      </c>
      <c r="D10" s="100">
        <f>SUM(D11:D13)</f>
        <v>390391</v>
      </c>
      <c r="E10" s="101">
        <f>SUM(E11:E13)</f>
        <v>70.99</v>
      </c>
      <c r="F10" s="57"/>
      <c r="G10" s="27"/>
      <c r="H10" s="27"/>
      <c r="I10" s="29"/>
      <c r="J10" s="30"/>
    </row>
    <row r="11" spans="1:10" ht="15">
      <c r="A11" s="36" t="s">
        <v>14</v>
      </c>
      <c r="B11" s="37">
        <v>310727</v>
      </c>
      <c r="C11" s="38">
        <v>25658</v>
      </c>
      <c r="D11" s="37">
        <v>387650</v>
      </c>
      <c r="E11" s="39">
        <v>70.49</v>
      </c>
      <c r="F11" s="89"/>
      <c r="G11" s="82"/>
      <c r="H11" s="27"/>
      <c r="I11" s="29"/>
      <c r="J11" s="30"/>
    </row>
    <row r="12" spans="1:10" ht="15">
      <c r="A12" s="36" t="s">
        <v>12</v>
      </c>
      <c r="B12" s="37">
        <v>336</v>
      </c>
      <c r="C12" s="38">
        <v>802</v>
      </c>
      <c r="D12" s="37">
        <v>2740</v>
      </c>
      <c r="E12" s="39">
        <v>0.5</v>
      </c>
      <c r="F12" s="89"/>
      <c r="G12" s="82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</v>
      </c>
      <c r="F13" s="89"/>
      <c r="G13" s="82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89"/>
      <c r="G14" s="90"/>
      <c r="H14" s="63"/>
      <c r="I14" s="29"/>
      <c r="J14" s="30"/>
    </row>
    <row r="15" spans="1:10" ht="15" customHeight="1">
      <c r="A15" s="106" t="s">
        <v>60</v>
      </c>
      <c r="B15" s="46">
        <v>1354</v>
      </c>
      <c r="C15" s="107">
        <v>626</v>
      </c>
      <c r="D15" s="46">
        <v>3231</v>
      </c>
      <c r="E15" s="108">
        <v>0.59</v>
      </c>
      <c r="F15" s="89"/>
      <c r="G15" s="82"/>
      <c r="H15" s="63"/>
      <c r="I15" s="29"/>
      <c r="J15" s="30"/>
    </row>
    <row r="16" spans="1:10" ht="15" customHeight="1">
      <c r="A16" s="36"/>
      <c r="B16" s="37"/>
      <c r="C16" s="38"/>
      <c r="D16" s="37"/>
      <c r="E16" s="39"/>
      <c r="F16" s="51"/>
      <c r="G16" s="41"/>
      <c r="H16" s="63"/>
      <c r="I16" s="29"/>
      <c r="J16" s="30"/>
    </row>
    <row r="17" spans="1:10" ht="15" customHeight="1">
      <c r="A17" s="99" t="s">
        <v>50</v>
      </c>
      <c r="B17" s="52"/>
      <c r="C17" s="102">
        <v>14382</v>
      </c>
      <c r="D17" s="103">
        <v>43117</v>
      </c>
      <c r="E17" s="104">
        <v>7.84</v>
      </c>
      <c r="F17" s="89"/>
      <c r="G17" s="82"/>
      <c r="H17" s="76"/>
      <c r="I17" s="30"/>
      <c r="J17" s="30"/>
    </row>
    <row r="18" spans="1:10" ht="15" customHeight="1">
      <c r="A18" s="23"/>
      <c r="B18" s="52"/>
      <c r="C18" s="53"/>
      <c r="D18" s="85"/>
      <c r="E18" s="25"/>
      <c r="F18" s="34"/>
      <c r="G18" s="42"/>
      <c r="H18" s="76"/>
      <c r="I18" s="30"/>
      <c r="J18" s="30"/>
    </row>
    <row r="19" spans="1:10" ht="15" customHeight="1">
      <c r="A19" s="99" t="s">
        <v>63</v>
      </c>
      <c r="B19" s="105">
        <v>10351.8</v>
      </c>
      <c r="C19" s="102"/>
      <c r="D19" s="103">
        <v>10352</v>
      </c>
      <c r="E19" s="104">
        <v>1.88</v>
      </c>
      <c r="F19" s="89"/>
      <c r="G19" s="82"/>
      <c r="H19" s="76"/>
      <c r="I19" s="30"/>
      <c r="J19" s="30"/>
    </row>
    <row r="20" spans="1:10" ht="15" customHeight="1">
      <c r="A20" s="43"/>
      <c r="B20" s="31"/>
      <c r="C20" s="32"/>
      <c r="D20" s="31"/>
      <c r="E20" s="33"/>
      <c r="F20" s="34"/>
      <c r="G20" s="42"/>
      <c r="H20" s="76"/>
      <c r="I20" s="30"/>
      <c r="J20" s="30"/>
    </row>
    <row r="21" spans="1:10" ht="15" customHeight="1">
      <c r="A21" s="99" t="s">
        <v>15</v>
      </c>
      <c r="B21" s="100">
        <f>+B23+B36</f>
        <v>23057.300000000003</v>
      </c>
      <c r="C21" s="100">
        <f>+C23+C36</f>
        <v>26610.9</v>
      </c>
      <c r="D21" s="100">
        <f>+D23+D36</f>
        <v>102835</v>
      </c>
      <c r="E21" s="101">
        <f>+E23+E36</f>
        <v>18.699788698843115</v>
      </c>
      <c r="F21" s="57"/>
      <c r="G21" s="27"/>
      <c r="H21" s="27"/>
      <c r="I21" s="29"/>
      <c r="J21" s="30"/>
    </row>
    <row r="22" spans="1:10" ht="6" customHeight="1">
      <c r="A22" s="36"/>
      <c r="B22" s="37"/>
      <c r="C22" s="38"/>
      <c r="D22" s="37"/>
      <c r="E22" s="39"/>
      <c r="F22" s="89"/>
      <c r="G22" s="82"/>
      <c r="H22" s="42"/>
      <c r="I22" s="29"/>
      <c r="J22" s="30"/>
    </row>
    <row r="23" spans="1:10" ht="15" customHeight="1">
      <c r="A23" s="45" t="s">
        <v>16</v>
      </c>
      <c r="B23" s="46">
        <f>SUM(B24:B34)</f>
        <v>9622.1</v>
      </c>
      <c r="C23" s="46">
        <f>SUM(C24:C34)</f>
        <v>8729.9</v>
      </c>
      <c r="D23" s="46">
        <f>SUM(D24:D34)</f>
        <v>35794</v>
      </c>
      <c r="E23" s="49">
        <f>SUM(E24:E34)</f>
        <v>6.508875739644972</v>
      </c>
      <c r="F23" s="73"/>
      <c r="G23" s="47"/>
      <c r="H23" s="47"/>
      <c r="I23" s="29"/>
      <c r="J23" s="30"/>
    </row>
    <row r="24" spans="1:10" ht="15" customHeight="1">
      <c r="A24" s="48" t="s">
        <v>19</v>
      </c>
      <c r="B24" s="37">
        <v>1000</v>
      </c>
      <c r="C24" s="38">
        <v>5811</v>
      </c>
      <c r="D24" s="37">
        <v>18421</v>
      </c>
      <c r="E24" s="82">
        <f aca="true" t="shared" si="0" ref="E24:E34">(+D24/D$62)*100</f>
        <v>3.349723417332514</v>
      </c>
      <c r="F24" s="89"/>
      <c r="G24" s="82"/>
      <c r="H24" s="63"/>
      <c r="I24" s="29"/>
      <c r="J24" s="30"/>
    </row>
    <row r="25" spans="1:10" ht="15" customHeight="1">
      <c r="A25" s="48" t="s">
        <v>79</v>
      </c>
      <c r="B25" s="37">
        <v>5720</v>
      </c>
      <c r="C25" s="38"/>
      <c r="D25" s="37">
        <v>5720</v>
      </c>
      <c r="E25" s="82">
        <f t="shared" si="0"/>
        <v>1.0401399461018392</v>
      </c>
      <c r="F25" s="89"/>
      <c r="G25" s="82"/>
      <c r="H25" s="63"/>
      <c r="I25" s="29"/>
      <c r="J25" s="30"/>
    </row>
    <row r="26" spans="1:10" ht="15" customHeight="1">
      <c r="A26" s="48" t="s">
        <v>58</v>
      </c>
      <c r="B26" s="37">
        <v>2417.1</v>
      </c>
      <c r="C26" s="38">
        <v>1041.8</v>
      </c>
      <c r="D26" s="37">
        <v>5540</v>
      </c>
      <c r="E26" s="82">
        <f t="shared" si="0"/>
        <v>1.007408269476257</v>
      </c>
      <c r="F26" s="89"/>
      <c r="G26" s="82"/>
      <c r="H26" s="63"/>
      <c r="I26" s="29"/>
      <c r="J26" s="30"/>
    </row>
    <row r="27" spans="1:10" ht="15" customHeight="1">
      <c r="A27" s="48" t="s">
        <v>70</v>
      </c>
      <c r="B27" s="37">
        <v>485</v>
      </c>
      <c r="C27" s="38">
        <v>441</v>
      </c>
      <c r="D27" s="37">
        <v>1807</v>
      </c>
      <c r="E27" s="82">
        <f t="shared" si="0"/>
        <v>0.32858966479126284</v>
      </c>
      <c r="F27" s="89"/>
      <c r="G27" s="82"/>
      <c r="H27" s="63"/>
      <c r="I27" s="29"/>
      <c r="J27" s="30"/>
    </row>
    <row r="28" spans="1:10" ht="15" customHeight="1">
      <c r="A28" s="48" t="s">
        <v>18</v>
      </c>
      <c r="B28" s="37"/>
      <c r="C28" s="38">
        <v>287.7</v>
      </c>
      <c r="D28" s="37">
        <v>863</v>
      </c>
      <c r="E28" s="82">
        <f t="shared" si="0"/>
        <v>0.15693020515487538</v>
      </c>
      <c r="F28" s="89"/>
      <c r="G28" s="82"/>
      <c r="H28" s="63"/>
      <c r="I28" s="29"/>
      <c r="J28" s="30"/>
    </row>
    <row r="29" spans="1:10" ht="15" customHeight="1">
      <c r="A29" s="48" t="s">
        <v>64</v>
      </c>
      <c r="B29" s="37"/>
      <c r="C29" s="38">
        <v>257</v>
      </c>
      <c r="D29" s="37">
        <v>770</v>
      </c>
      <c r="E29" s="82">
        <f t="shared" si="0"/>
        <v>0.1400188388983245</v>
      </c>
      <c r="F29" s="89"/>
      <c r="G29" s="82"/>
      <c r="H29" s="63"/>
      <c r="I29" s="29"/>
      <c r="J29" s="30"/>
    </row>
    <row r="30" spans="1:10" ht="15" customHeight="1">
      <c r="A30" s="48" t="s">
        <v>22</v>
      </c>
      <c r="B30" s="37"/>
      <c r="C30" s="38">
        <v>233.5</v>
      </c>
      <c r="D30" s="37">
        <v>700</v>
      </c>
      <c r="E30" s="82">
        <f t="shared" si="0"/>
        <v>0.12728985354393138</v>
      </c>
      <c r="F30" s="89"/>
      <c r="G30" s="82"/>
      <c r="H30" s="63"/>
      <c r="I30" s="29"/>
      <c r="J30" s="30"/>
    </row>
    <row r="31" spans="1:10" ht="15" customHeight="1">
      <c r="A31" s="48" t="s">
        <v>17</v>
      </c>
      <c r="B31" s="37"/>
      <c r="C31" s="38">
        <v>199.9</v>
      </c>
      <c r="D31" s="37">
        <v>599</v>
      </c>
      <c r="E31" s="82">
        <f t="shared" si="0"/>
        <v>0.10892374610402125</v>
      </c>
      <c r="F31" s="89"/>
      <c r="G31" s="82"/>
      <c r="H31" s="63"/>
      <c r="I31" s="29"/>
      <c r="J31" s="30"/>
    </row>
    <row r="32" spans="1:10" ht="15" customHeight="1">
      <c r="A32" s="48" t="s">
        <v>69</v>
      </c>
      <c r="B32" s="37"/>
      <c r="C32" s="38">
        <v>194</v>
      </c>
      <c r="D32" s="37">
        <v>582</v>
      </c>
      <c r="E32" s="82">
        <f t="shared" si="0"/>
        <v>0.10583242108938293</v>
      </c>
      <c r="F32" s="89"/>
      <c r="G32" s="82"/>
      <c r="H32" s="63"/>
      <c r="I32" s="29"/>
      <c r="J32" s="30"/>
    </row>
    <row r="33" spans="1:10" ht="15" customHeight="1">
      <c r="A33" s="48" t="s">
        <v>48</v>
      </c>
      <c r="B33" s="37"/>
      <c r="C33" s="38">
        <v>149</v>
      </c>
      <c r="D33" s="37">
        <v>447</v>
      </c>
      <c r="E33" s="82">
        <f t="shared" si="0"/>
        <v>0.08128366362019618</v>
      </c>
      <c r="F33" s="89"/>
      <c r="G33" s="82"/>
      <c r="H33" s="63"/>
      <c r="I33" s="29"/>
      <c r="J33" s="30"/>
    </row>
    <row r="34" spans="1:10" ht="15" customHeight="1">
      <c r="A34" s="48" t="s">
        <v>55</v>
      </c>
      <c r="B34" s="37"/>
      <c r="C34" s="38">
        <v>115</v>
      </c>
      <c r="D34" s="37">
        <v>345</v>
      </c>
      <c r="E34" s="82">
        <f t="shared" si="0"/>
        <v>0.06273571353236618</v>
      </c>
      <c r="F34" s="89"/>
      <c r="G34" s="82"/>
      <c r="H34" s="63"/>
      <c r="I34" s="29"/>
      <c r="J34" s="30"/>
    </row>
    <row r="35" spans="1:10" ht="15" customHeight="1">
      <c r="A35" s="48"/>
      <c r="B35" s="37"/>
      <c r="C35" s="38"/>
      <c r="D35" s="37"/>
      <c r="E35" s="39"/>
      <c r="F35" s="51"/>
      <c r="G35" s="42"/>
      <c r="H35" s="76"/>
      <c r="I35" s="30"/>
      <c r="J35" s="30"/>
    </row>
    <row r="36" spans="1:10" ht="15" customHeight="1">
      <c r="A36" s="45" t="s">
        <v>23</v>
      </c>
      <c r="B36" s="46">
        <f>SUM(B37:B60)</f>
        <v>13435.2</v>
      </c>
      <c r="C36" s="46">
        <f>SUM(C37:C60)</f>
        <v>17881</v>
      </c>
      <c r="D36" s="46">
        <f>SUM(D37:D60)</f>
        <v>67041</v>
      </c>
      <c r="E36" s="49">
        <f>SUM(E37:E60)</f>
        <v>12.190912959198144</v>
      </c>
      <c r="F36" s="73"/>
      <c r="G36" s="109"/>
      <c r="H36" s="47"/>
      <c r="I36" s="29"/>
      <c r="J36" s="30"/>
    </row>
    <row r="37" spans="1:10" ht="15" customHeight="1">
      <c r="A37" s="50" t="s">
        <v>37</v>
      </c>
      <c r="B37" s="37"/>
      <c r="C37" s="38">
        <v>3347</v>
      </c>
      <c r="D37" s="37">
        <v>10034</v>
      </c>
      <c r="E37" s="82">
        <f aca="true" t="shared" si="1" ref="E37:E60">(+D37/D$62)*100</f>
        <v>1.824609129228296</v>
      </c>
      <c r="F37" s="89"/>
      <c r="G37" s="82"/>
      <c r="H37" s="63"/>
      <c r="I37" s="29"/>
      <c r="J37" s="30"/>
    </row>
    <row r="38" spans="1:10" ht="15" customHeight="1">
      <c r="A38" s="50" t="s">
        <v>36</v>
      </c>
      <c r="B38" s="37"/>
      <c r="C38" s="38">
        <v>2883</v>
      </c>
      <c r="D38" s="37">
        <v>8643</v>
      </c>
      <c r="E38" s="82">
        <f t="shared" si="1"/>
        <v>1.5716660059717125</v>
      </c>
      <c r="F38" s="89"/>
      <c r="G38" s="82"/>
      <c r="H38" s="63"/>
      <c r="I38" s="29"/>
      <c r="J38" s="30"/>
    </row>
    <row r="39" spans="1:10" ht="15" customHeight="1">
      <c r="A39" s="50" t="s">
        <v>25</v>
      </c>
      <c r="B39" s="37">
        <v>7225</v>
      </c>
      <c r="C39" s="38">
        <v>100</v>
      </c>
      <c r="D39" s="37">
        <v>7525</v>
      </c>
      <c r="E39" s="82">
        <f t="shared" si="1"/>
        <v>1.3683659255972622</v>
      </c>
      <c r="F39" s="89"/>
      <c r="G39" s="82"/>
      <c r="H39" s="63"/>
      <c r="I39" s="29"/>
      <c r="J39" s="30"/>
    </row>
    <row r="40" spans="1:10" ht="15" customHeight="1">
      <c r="A40" s="50" t="s">
        <v>26</v>
      </c>
      <c r="B40" s="37"/>
      <c r="C40" s="38">
        <v>2010</v>
      </c>
      <c r="D40" s="37">
        <v>6026</v>
      </c>
      <c r="E40" s="82">
        <f t="shared" si="1"/>
        <v>1.0957837963653292</v>
      </c>
      <c r="F40" s="89"/>
      <c r="G40" s="82"/>
      <c r="H40" s="63"/>
      <c r="I40" s="29"/>
      <c r="J40" s="30"/>
    </row>
    <row r="41" spans="1:10" ht="15" customHeight="1">
      <c r="A41" s="50" t="s">
        <v>27</v>
      </c>
      <c r="B41" s="37"/>
      <c r="C41" s="38">
        <v>1226</v>
      </c>
      <c r="D41" s="37">
        <v>3676</v>
      </c>
      <c r="E41" s="82">
        <f t="shared" si="1"/>
        <v>0.6684535737535596</v>
      </c>
      <c r="F41" s="89"/>
      <c r="G41" s="82"/>
      <c r="H41" s="63"/>
      <c r="I41" s="29"/>
      <c r="J41" s="30"/>
    </row>
    <row r="42" spans="1:10" ht="15" customHeight="1">
      <c r="A42" s="50" t="s">
        <v>29</v>
      </c>
      <c r="B42" s="37"/>
      <c r="C42" s="38">
        <v>1043</v>
      </c>
      <c r="D42" s="37">
        <v>3127</v>
      </c>
      <c r="E42" s="82">
        <f t="shared" si="1"/>
        <v>0.5686219600455334</v>
      </c>
      <c r="F42" s="89"/>
      <c r="G42" s="82"/>
      <c r="H42" s="63"/>
      <c r="I42" s="29"/>
      <c r="J42" s="30"/>
    </row>
    <row r="43" spans="1:10" ht="15" customHeight="1">
      <c r="A43" s="50" t="s">
        <v>45</v>
      </c>
      <c r="B43" s="37">
        <v>3000</v>
      </c>
      <c r="C43" s="38"/>
      <c r="D43" s="37">
        <v>3000</v>
      </c>
      <c r="E43" s="82">
        <f t="shared" si="1"/>
        <v>0.5455279437597059</v>
      </c>
      <c r="F43" s="89"/>
      <c r="G43" s="82"/>
      <c r="H43" s="63"/>
      <c r="I43" s="29"/>
      <c r="J43" s="30"/>
    </row>
    <row r="44" spans="1:10" ht="15" customHeight="1">
      <c r="A44" s="50" t="s">
        <v>43</v>
      </c>
      <c r="B44" s="37"/>
      <c r="C44" s="38">
        <v>1000</v>
      </c>
      <c r="D44" s="37">
        <v>2998</v>
      </c>
      <c r="E44" s="82">
        <f t="shared" si="1"/>
        <v>0.5451642584638661</v>
      </c>
      <c r="F44" s="89"/>
      <c r="G44" s="82"/>
      <c r="H44" s="63"/>
      <c r="I44" s="29"/>
      <c r="J44" s="30"/>
    </row>
    <row r="45" spans="1:10" ht="15" customHeight="1">
      <c r="A45" s="50" t="s">
        <v>49</v>
      </c>
      <c r="B45" s="37"/>
      <c r="C45" s="38">
        <v>875</v>
      </c>
      <c r="D45" s="37">
        <v>2623</v>
      </c>
      <c r="E45" s="82">
        <f t="shared" si="1"/>
        <v>0.4769732654939028</v>
      </c>
      <c r="F45" s="89"/>
      <c r="G45" s="82"/>
      <c r="H45" s="63"/>
      <c r="I45" s="29"/>
      <c r="J45" s="30"/>
    </row>
    <row r="46" spans="1:10" ht="15" customHeight="1">
      <c r="A46" s="50" t="s">
        <v>30</v>
      </c>
      <c r="B46" s="37"/>
      <c r="C46" s="38">
        <v>800</v>
      </c>
      <c r="D46" s="37">
        <v>2398</v>
      </c>
      <c r="E46" s="82">
        <f t="shared" si="1"/>
        <v>0.4360586697119249</v>
      </c>
      <c r="F46" s="89"/>
      <c r="G46" s="82"/>
      <c r="H46" s="63"/>
      <c r="I46" s="29"/>
      <c r="J46" s="30"/>
    </row>
    <row r="47" spans="1:10" ht="15" customHeight="1">
      <c r="A47" s="50" t="s">
        <v>42</v>
      </c>
      <c r="B47" s="37"/>
      <c r="C47" s="38">
        <v>698</v>
      </c>
      <c r="D47" s="37">
        <v>2093</v>
      </c>
      <c r="E47" s="82">
        <f t="shared" si="1"/>
        <v>0.3805966620963548</v>
      </c>
      <c r="F47" s="89"/>
      <c r="G47" s="82"/>
      <c r="H47" s="63"/>
      <c r="I47" s="29"/>
      <c r="J47" s="30"/>
    </row>
    <row r="48" spans="1:10" ht="15" customHeight="1">
      <c r="A48" s="50" t="s">
        <v>32</v>
      </c>
      <c r="B48" s="37"/>
      <c r="C48" s="38">
        <v>653</v>
      </c>
      <c r="D48" s="37">
        <v>1958</v>
      </c>
      <c r="E48" s="82">
        <f t="shared" si="1"/>
        <v>0.356047904627168</v>
      </c>
      <c r="F48" s="89"/>
      <c r="G48" s="82"/>
      <c r="H48" s="63"/>
      <c r="I48" s="29"/>
      <c r="J48" s="30"/>
    </row>
    <row r="49" spans="1:10" ht="15" customHeight="1">
      <c r="A49" s="50" t="s">
        <v>24</v>
      </c>
      <c r="B49" s="37">
        <v>1630.2</v>
      </c>
      <c r="C49" s="38"/>
      <c r="D49" s="37">
        <v>1630</v>
      </c>
      <c r="E49" s="82">
        <f t="shared" si="1"/>
        <v>0.2964035161094402</v>
      </c>
      <c r="F49" s="89"/>
      <c r="G49" s="82"/>
      <c r="H49" s="63"/>
      <c r="I49" s="29"/>
      <c r="J49" s="30"/>
    </row>
    <row r="50" spans="1:10" ht="15" customHeight="1">
      <c r="A50" s="50" t="s">
        <v>41</v>
      </c>
      <c r="B50" s="37"/>
      <c r="C50" s="38">
        <v>497</v>
      </c>
      <c r="D50" s="37">
        <v>1490</v>
      </c>
      <c r="E50" s="82">
        <f t="shared" si="1"/>
        <v>0.2709455454006539</v>
      </c>
      <c r="F50" s="89"/>
      <c r="G50" s="82"/>
      <c r="H50" s="63"/>
      <c r="I50" s="29"/>
      <c r="J50" s="30"/>
    </row>
    <row r="51" spans="1:10" ht="15" customHeight="1">
      <c r="A51" s="50" t="s">
        <v>117</v>
      </c>
      <c r="B51" s="37">
        <v>1380</v>
      </c>
      <c r="C51" s="38"/>
      <c r="D51" s="37">
        <v>1380</v>
      </c>
      <c r="E51" s="82">
        <f t="shared" si="1"/>
        <v>0.2509428541294647</v>
      </c>
      <c r="F51" s="89"/>
      <c r="G51" s="82"/>
      <c r="H51" s="63"/>
      <c r="I51" s="29"/>
      <c r="J51" s="30"/>
    </row>
    <row r="52" spans="1:10" ht="15" customHeight="1">
      <c r="A52" s="50" t="s">
        <v>33</v>
      </c>
      <c r="B52" s="37"/>
      <c r="C52" s="38">
        <v>456</v>
      </c>
      <c r="D52" s="37">
        <v>1367</v>
      </c>
      <c r="E52" s="82">
        <f t="shared" si="1"/>
        <v>0.24857889970650596</v>
      </c>
      <c r="F52" s="89"/>
      <c r="G52" s="82"/>
      <c r="H52" s="63"/>
      <c r="I52" s="29"/>
      <c r="J52" s="30"/>
    </row>
    <row r="53" spans="1:10" ht="15" customHeight="1">
      <c r="A53" s="50" t="s">
        <v>34</v>
      </c>
      <c r="B53" s="37"/>
      <c r="C53" s="38">
        <v>447</v>
      </c>
      <c r="D53" s="37">
        <v>1340</v>
      </c>
      <c r="E53" s="82">
        <f t="shared" si="1"/>
        <v>0.2436691482126686</v>
      </c>
      <c r="F53" s="89"/>
      <c r="G53" s="82"/>
      <c r="H53" s="63"/>
      <c r="I53" s="29"/>
      <c r="J53" s="30"/>
    </row>
    <row r="54" spans="1:10" ht="15" customHeight="1">
      <c r="A54" s="50" t="s">
        <v>31</v>
      </c>
      <c r="B54" s="37"/>
      <c r="C54" s="38">
        <v>438</v>
      </c>
      <c r="D54" s="37">
        <v>1313</v>
      </c>
      <c r="E54" s="82">
        <f t="shared" si="1"/>
        <v>0.23875939671883123</v>
      </c>
      <c r="F54" s="89"/>
      <c r="G54" s="82"/>
      <c r="H54" s="63"/>
      <c r="I54" s="29"/>
      <c r="J54" s="30"/>
    </row>
    <row r="55" spans="1:10" ht="15" customHeight="1">
      <c r="A55" s="50" t="s">
        <v>38</v>
      </c>
      <c r="B55" s="37"/>
      <c r="C55" s="38">
        <v>361</v>
      </c>
      <c r="D55" s="37">
        <v>1082</v>
      </c>
      <c r="E55" s="82">
        <f t="shared" si="1"/>
        <v>0.1967537450493339</v>
      </c>
      <c r="F55" s="89"/>
      <c r="G55" s="82"/>
      <c r="H55" s="63"/>
      <c r="I55" s="29"/>
      <c r="J55" s="30"/>
    </row>
    <row r="56" spans="1:10" ht="15" customHeight="1">
      <c r="A56" s="50" t="s">
        <v>35</v>
      </c>
      <c r="B56" s="37"/>
      <c r="C56" s="38">
        <v>352</v>
      </c>
      <c r="D56" s="37">
        <v>1055</v>
      </c>
      <c r="E56" s="82">
        <f t="shared" si="1"/>
        <v>0.19184399355549656</v>
      </c>
      <c r="F56" s="89"/>
      <c r="G56" s="82"/>
      <c r="H56" s="63"/>
      <c r="I56" s="29"/>
      <c r="J56" s="30"/>
    </row>
    <row r="57" spans="1:10" ht="15" customHeight="1">
      <c r="A57" s="50" t="s">
        <v>44</v>
      </c>
      <c r="B57" s="37"/>
      <c r="C57" s="38">
        <v>294</v>
      </c>
      <c r="D57" s="37">
        <v>881</v>
      </c>
      <c r="E57" s="82">
        <f t="shared" si="1"/>
        <v>0.16020337281743363</v>
      </c>
      <c r="F57" s="89"/>
      <c r="G57" s="82"/>
      <c r="H57" s="63"/>
      <c r="I57" s="29"/>
      <c r="J57" s="30"/>
    </row>
    <row r="58" spans="1:10" ht="15" customHeight="1">
      <c r="A58" s="50" t="s">
        <v>39</v>
      </c>
      <c r="B58" s="37"/>
      <c r="C58" s="38">
        <v>254</v>
      </c>
      <c r="D58" s="37">
        <v>761</v>
      </c>
      <c r="E58" s="82">
        <f t="shared" si="1"/>
        <v>0.1383822550670454</v>
      </c>
      <c r="F58" s="89"/>
      <c r="G58" s="82"/>
      <c r="H58" s="63"/>
      <c r="I58" s="29"/>
      <c r="J58" s="30"/>
    </row>
    <row r="59" spans="1:10" ht="15" customHeight="1">
      <c r="A59" s="50" t="s">
        <v>40</v>
      </c>
      <c r="B59" s="37"/>
      <c r="C59" s="38">
        <v>147</v>
      </c>
      <c r="D59" s="37">
        <v>441</v>
      </c>
      <c r="E59" s="82">
        <f t="shared" si="1"/>
        <v>0.08019260773267677</v>
      </c>
      <c r="F59" s="89"/>
      <c r="G59" s="82"/>
      <c r="H59" s="63"/>
      <c r="I59" s="29"/>
      <c r="J59" s="30"/>
    </row>
    <row r="60" spans="1:10" ht="15" customHeight="1">
      <c r="A60" s="50" t="s">
        <v>46</v>
      </c>
      <c r="B60" s="37">
        <v>200</v>
      </c>
      <c r="C60" s="38"/>
      <c r="D60" s="37">
        <v>200</v>
      </c>
      <c r="E60" s="82">
        <f t="shared" si="1"/>
        <v>0.03636852958398039</v>
      </c>
      <c r="F60" s="89"/>
      <c r="G60" s="82"/>
      <c r="H60" s="63"/>
      <c r="I60" s="29"/>
      <c r="J60" s="30"/>
    </row>
    <row r="61" spans="1:10" ht="6" customHeight="1">
      <c r="A61" s="36"/>
      <c r="B61" s="54"/>
      <c r="C61" s="84"/>
      <c r="D61" s="83"/>
      <c r="E61" s="55"/>
      <c r="F61" s="89"/>
      <c r="G61" s="41"/>
      <c r="H61" s="76"/>
      <c r="I61" s="30"/>
      <c r="J61" s="30"/>
    </row>
    <row r="62" spans="1:10" ht="13.5" customHeight="1">
      <c r="A62" s="56" t="s">
        <v>5</v>
      </c>
      <c r="B62" s="57">
        <f>+B17+B21+B19+B15+B10</f>
        <v>345827.1</v>
      </c>
      <c r="C62" s="57">
        <f>+C17+C21+C19+C15+C10</f>
        <v>68078.9</v>
      </c>
      <c r="D62" s="57">
        <f>+D17+D21+D19+D15+D10</f>
        <v>549926</v>
      </c>
      <c r="E62" s="26">
        <f>+E17+E21+E19+E15+E10</f>
        <v>99.9997886988431</v>
      </c>
      <c r="F62" s="57"/>
      <c r="G62" s="27"/>
      <c r="H62" s="27"/>
      <c r="I62" s="29"/>
      <c r="J62" s="30"/>
    </row>
    <row r="63" spans="1:9" ht="3" customHeight="1">
      <c r="A63" s="58"/>
      <c r="B63" s="59"/>
      <c r="C63" s="60"/>
      <c r="D63" s="58"/>
      <c r="E63" s="61"/>
      <c r="F63" s="74"/>
      <c r="G63" s="63"/>
      <c r="H63" s="76"/>
      <c r="I63" s="30"/>
    </row>
    <row r="64" spans="1:8" ht="13.5" customHeight="1">
      <c r="A64" s="64" t="s">
        <v>116</v>
      </c>
      <c r="B64" s="35"/>
      <c r="C64" s="35"/>
      <c r="D64" s="35"/>
      <c r="E64" s="65"/>
      <c r="F64" s="66"/>
      <c r="G64" s="67"/>
      <c r="H64" s="66"/>
    </row>
    <row r="65" spans="1:8" ht="13.5" customHeight="1">
      <c r="A65" s="86" t="s">
        <v>113</v>
      </c>
      <c r="B65" s="35"/>
      <c r="C65" s="35"/>
      <c r="D65" s="65"/>
      <c r="E65" s="65"/>
      <c r="F65" s="67"/>
      <c r="G65" s="67"/>
      <c r="H65" s="66"/>
    </row>
    <row r="66" spans="1:8" ht="13.5" customHeight="1">
      <c r="A66" s="64"/>
      <c r="B66" s="35"/>
      <c r="C66" s="35"/>
      <c r="D66" s="65"/>
      <c r="E66" s="65"/>
      <c r="F66" s="67"/>
      <c r="G66" s="67"/>
      <c r="H66" s="66"/>
    </row>
    <row r="67" spans="1:8" ht="13.5" customHeight="1">
      <c r="A67" s="87"/>
      <c r="B67" s="29"/>
      <c r="C67" s="29"/>
      <c r="D67" s="69"/>
      <c r="E67" s="65"/>
      <c r="F67" s="67"/>
      <c r="G67" s="67"/>
      <c r="H67" s="66"/>
    </row>
    <row r="68" spans="1:8" ht="13.5" customHeight="1">
      <c r="A68" s="68"/>
      <c r="B68" s="29"/>
      <c r="C68" s="29"/>
      <c r="D68" s="65"/>
      <c r="E68" s="30"/>
      <c r="F68" s="63"/>
      <c r="G68" s="63"/>
      <c r="H68" s="66"/>
    </row>
    <row r="69" spans="1:8" ht="12.75">
      <c r="A69" s="68"/>
      <c r="B69" s="29"/>
      <c r="C69" s="29"/>
      <c r="D69" s="65"/>
      <c r="F69" s="62"/>
      <c r="G69" s="63"/>
      <c r="H69" s="66"/>
    </row>
    <row r="70" spans="1:8" ht="12.75">
      <c r="A70" s="68"/>
      <c r="B70" s="29"/>
      <c r="C70" s="29"/>
      <c r="D70" s="65"/>
      <c r="F70" s="62"/>
      <c r="G70" s="63"/>
      <c r="H70" s="66"/>
    </row>
    <row r="71" spans="1:8" ht="12.75">
      <c r="A71" s="70"/>
      <c r="B71" s="29"/>
      <c r="C71" s="29"/>
      <c r="D71" s="65"/>
      <c r="F71" s="62"/>
      <c r="G71" s="63"/>
      <c r="H71" s="66"/>
    </row>
    <row r="72" spans="1:8" ht="12.75">
      <c r="A72" s="62"/>
      <c r="B72" s="29"/>
      <c r="C72" s="29"/>
      <c r="D72" s="29"/>
      <c r="F72" s="62"/>
      <c r="G72" s="63"/>
      <c r="H72" s="66"/>
    </row>
    <row r="73" spans="1:8" ht="12.75">
      <c r="A73" s="62"/>
      <c r="B73" s="29"/>
      <c r="C73" s="29"/>
      <c r="E73" s="71"/>
      <c r="F73" s="77"/>
      <c r="G73" s="63"/>
      <c r="H73" s="66"/>
    </row>
    <row r="74" spans="1:8" ht="12.75">
      <c r="A74" s="62"/>
      <c r="B74" s="29"/>
      <c r="C74" s="29"/>
      <c r="F74" s="62"/>
      <c r="G74" s="63"/>
      <c r="H74" s="66"/>
    </row>
    <row r="75" spans="1:8" ht="12.75">
      <c r="A75" s="62"/>
      <c r="B75" s="29"/>
      <c r="C75" s="29"/>
      <c r="F75" s="62"/>
      <c r="G75" s="63"/>
      <c r="H75" s="66"/>
    </row>
    <row r="76" spans="1:8" ht="12.75">
      <c r="A76" s="62"/>
      <c r="B76" s="72"/>
      <c r="C76" s="72"/>
      <c r="F76" s="62"/>
      <c r="G76" s="63"/>
      <c r="H76" s="76"/>
    </row>
    <row r="77" spans="1:8" ht="12.75">
      <c r="A77" s="62"/>
      <c r="B77" s="72"/>
      <c r="C77" s="72"/>
      <c r="F77" s="62"/>
      <c r="G77" s="63"/>
      <c r="H77" s="76"/>
    </row>
    <row r="78" spans="1:8" ht="12.75">
      <c r="A78" s="62"/>
      <c r="B78" s="72"/>
      <c r="C78" s="72"/>
      <c r="F78" s="62"/>
      <c r="G78" s="63"/>
      <c r="H78" s="76"/>
    </row>
    <row r="79" spans="1:8" ht="12.75">
      <c r="A79" s="62"/>
      <c r="B79" s="72"/>
      <c r="C79" s="66"/>
      <c r="F79" s="62"/>
      <c r="G79" s="63"/>
      <c r="H79" s="76"/>
    </row>
    <row r="80" spans="1:8" ht="12.75">
      <c r="A80" s="62"/>
      <c r="B80" s="72"/>
      <c r="C80" s="72"/>
      <c r="F80" s="62"/>
      <c r="G80" s="63"/>
      <c r="H80" s="28"/>
    </row>
    <row r="81" spans="1:8" ht="12.75">
      <c r="A81" s="62"/>
      <c r="B81" s="62"/>
      <c r="C81" s="72"/>
      <c r="F81" s="62"/>
      <c r="G81" s="63"/>
      <c r="H81" s="28"/>
    </row>
    <row r="82" spans="1:8" ht="12.75">
      <c r="A82" s="62"/>
      <c r="B82" s="62"/>
      <c r="C82" s="72"/>
      <c r="F82" s="62"/>
      <c r="G82" s="63"/>
      <c r="H82" s="28"/>
    </row>
    <row r="83" spans="1:8" ht="12.75">
      <c r="A83" s="62"/>
      <c r="B83" s="62"/>
      <c r="C83" s="72"/>
      <c r="F83" s="62"/>
      <c r="G83" s="63"/>
      <c r="H83" s="28"/>
    </row>
    <row r="84" spans="1:8" ht="12.75">
      <c r="A84" s="62"/>
      <c r="B84" s="62"/>
      <c r="C84" s="72"/>
      <c r="F84" s="62"/>
      <c r="G84" s="63"/>
      <c r="H84" s="28"/>
    </row>
    <row r="85" spans="1:8" ht="12.75">
      <c r="A85" s="62"/>
      <c r="B85" s="62"/>
      <c r="C85" s="72"/>
      <c r="F85" s="62"/>
      <c r="G85" s="63"/>
      <c r="H85" s="28"/>
    </row>
    <row r="86" spans="1:8" ht="12.75">
      <c r="A86" s="62"/>
      <c r="B86" s="62"/>
      <c r="C86" s="72"/>
      <c r="F86" s="62"/>
      <c r="G86" s="63"/>
      <c r="H86" s="28"/>
    </row>
    <row r="87" spans="1:8" ht="12.75">
      <c r="A87" s="62"/>
      <c r="B87" s="62"/>
      <c r="C87" s="72"/>
      <c r="H87" s="28"/>
    </row>
    <row r="88" spans="1:3" ht="12.75">
      <c r="A88" s="62"/>
      <c r="B88" s="62"/>
      <c r="C88" s="72"/>
    </row>
    <row r="89" spans="1:3" ht="12.75">
      <c r="A89" s="62"/>
      <c r="B89" s="62"/>
      <c r="C89" s="72"/>
    </row>
    <row r="90" spans="1:3" ht="12.75">
      <c r="A90" s="62"/>
      <c r="B90" s="62"/>
      <c r="C90" s="72"/>
    </row>
    <row r="91" spans="1:3" ht="12.75">
      <c r="A91" s="62"/>
      <c r="B91" s="62"/>
      <c r="C91" s="72"/>
    </row>
    <row r="92" spans="1:3" ht="12.75">
      <c r="A92" s="62"/>
      <c r="B92" s="62"/>
      <c r="C92" s="72"/>
    </row>
    <row r="93" spans="1:3" ht="12.75">
      <c r="A93" s="62"/>
      <c r="B93" s="62"/>
      <c r="C93" s="72"/>
    </row>
    <row r="94" spans="1:3" ht="12.75">
      <c r="A94" s="62"/>
      <c r="B94" s="62"/>
      <c r="C94" s="62"/>
    </row>
    <row r="95" spans="1:3" ht="12.75">
      <c r="A95" s="62"/>
      <c r="B95" s="62"/>
      <c r="C95" s="62"/>
    </row>
    <row r="96" spans="1:3" ht="12.75">
      <c r="A96" s="62"/>
      <c r="B96" s="62"/>
      <c r="C96" s="6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  <row r="106" spans="1:3" ht="12.75">
      <c r="A106" s="62"/>
      <c r="B106" s="62"/>
      <c r="C106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75" zoomScaleNormal="75" workbookViewId="0" topLeftCell="A37">
      <selection activeCell="B62" sqref="B62"/>
    </sheetView>
  </sheetViews>
  <sheetFormatPr defaultColWidth="11.421875" defaultRowHeight="12.75"/>
  <cols>
    <col min="1" max="1" width="34.1406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118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99" t="s">
        <v>11</v>
      </c>
      <c r="B10" s="100">
        <f>+B13+B11+B12</f>
        <v>311643</v>
      </c>
      <c r="C10" s="100">
        <f>+C13+C11+C12</f>
        <v>27173</v>
      </c>
      <c r="D10" s="100">
        <f>SUM(D11:D13)</f>
        <v>393026</v>
      </c>
      <c r="E10" s="101">
        <f>SUM(E11:E13)</f>
        <v>71.05</v>
      </c>
      <c r="F10" s="110"/>
      <c r="G10" s="111"/>
      <c r="H10" s="27"/>
      <c r="I10" s="29"/>
      <c r="J10" s="30"/>
    </row>
    <row r="11" spans="1:10" ht="15">
      <c r="A11" s="36" t="s">
        <v>14</v>
      </c>
      <c r="B11" s="37">
        <v>311627</v>
      </c>
      <c r="C11" s="38">
        <v>26735</v>
      </c>
      <c r="D11" s="37">
        <v>391698</v>
      </c>
      <c r="E11" s="39">
        <v>70.81</v>
      </c>
      <c r="F11" s="89"/>
      <c r="G11" s="82"/>
      <c r="H11" s="27"/>
      <c r="I11" s="29"/>
      <c r="J11" s="30"/>
    </row>
    <row r="12" spans="1:10" ht="15">
      <c r="A12" s="36" t="s">
        <v>12</v>
      </c>
      <c r="B12" s="37">
        <v>15</v>
      </c>
      <c r="C12" s="38">
        <v>438</v>
      </c>
      <c r="D12" s="37">
        <v>1327</v>
      </c>
      <c r="E12" s="39">
        <v>0.24</v>
      </c>
      <c r="F12" s="89"/>
      <c r="G12" s="82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</v>
      </c>
      <c r="F13" s="89"/>
      <c r="G13" s="82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89"/>
      <c r="G14" s="90"/>
      <c r="H14" s="63"/>
      <c r="I14" s="29"/>
      <c r="J14" s="30"/>
    </row>
    <row r="15" spans="1:10" ht="15" customHeight="1">
      <c r="A15" s="106" t="s">
        <v>60</v>
      </c>
      <c r="B15" s="46">
        <v>2412</v>
      </c>
      <c r="C15" s="107">
        <v>1632</v>
      </c>
      <c r="D15" s="46">
        <v>7300</v>
      </c>
      <c r="E15" s="108">
        <v>1.32</v>
      </c>
      <c r="F15" s="89"/>
      <c r="G15" s="82"/>
      <c r="H15" s="63"/>
      <c r="I15" s="29"/>
      <c r="J15" s="30"/>
    </row>
    <row r="16" spans="1:10" ht="15" customHeight="1">
      <c r="A16" s="36"/>
      <c r="B16" s="37"/>
      <c r="C16" s="38"/>
      <c r="D16" s="37"/>
      <c r="E16" s="39"/>
      <c r="F16" s="51"/>
      <c r="G16" s="41"/>
      <c r="H16" s="63"/>
      <c r="I16" s="29"/>
      <c r="J16" s="30"/>
    </row>
    <row r="17" spans="1:10" ht="15" customHeight="1">
      <c r="A17" s="99" t="s">
        <v>50</v>
      </c>
      <c r="B17" s="52"/>
      <c r="C17" s="102">
        <v>14382</v>
      </c>
      <c r="D17" s="103">
        <v>43074</v>
      </c>
      <c r="E17" s="104">
        <v>7.79</v>
      </c>
      <c r="F17" s="89"/>
      <c r="G17" s="82"/>
      <c r="H17" s="76"/>
      <c r="I17" s="30"/>
      <c r="J17" s="30"/>
    </row>
    <row r="18" spans="1:10" ht="15" customHeight="1">
      <c r="A18" s="23"/>
      <c r="B18" s="52"/>
      <c r="C18" s="53"/>
      <c r="D18" s="85"/>
      <c r="E18" s="25"/>
      <c r="F18" s="34"/>
      <c r="G18" s="42"/>
      <c r="H18" s="76"/>
      <c r="I18" s="30"/>
      <c r="J18" s="30"/>
    </row>
    <row r="19" spans="1:10" ht="15" customHeight="1">
      <c r="A19" s="99" t="s">
        <v>63</v>
      </c>
      <c r="B19" s="105">
        <v>10351.8</v>
      </c>
      <c r="C19" s="102"/>
      <c r="D19" s="103">
        <v>10352</v>
      </c>
      <c r="E19" s="104">
        <v>1.87</v>
      </c>
      <c r="F19" s="89"/>
      <c r="G19" s="82"/>
      <c r="H19" s="76"/>
      <c r="I19" s="30"/>
      <c r="J19" s="30"/>
    </row>
    <row r="20" spans="1:10" ht="15" customHeight="1">
      <c r="A20" s="43"/>
      <c r="B20" s="31"/>
      <c r="C20" s="32"/>
      <c r="D20" s="31"/>
      <c r="E20" s="33"/>
      <c r="F20" s="34"/>
      <c r="G20" s="42"/>
      <c r="H20" s="76"/>
      <c r="I20" s="30"/>
      <c r="J20" s="30"/>
    </row>
    <row r="21" spans="1:10" ht="15" customHeight="1">
      <c r="A21" s="99" t="s">
        <v>15</v>
      </c>
      <c r="B21" s="100">
        <f>+B23+B33</f>
        <v>22057.300000000003</v>
      </c>
      <c r="C21" s="100">
        <f>+C23+C33</f>
        <v>25797.5</v>
      </c>
      <c r="D21" s="100">
        <f>+D23+D33</f>
        <v>99323</v>
      </c>
      <c r="E21" s="101">
        <f>+E23+E33</f>
        <v>17.969999999999995</v>
      </c>
      <c r="F21" s="110"/>
      <c r="G21" s="111"/>
      <c r="H21" s="27"/>
      <c r="I21" s="29"/>
      <c r="J21" s="30"/>
    </row>
    <row r="22" spans="1:10" ht="6" customHeight="1">
      <c r="A22" s="36"/>
      <c r="B22" s="37"/>
      <c r="C22" s="38"/>
      <c r="D22" s="37"/>
      <c r="E22" s="39"/>
      <c r="F22" s="89"/>
      <c r="G22" s="82"/>
      <c r="H22" s="42"/>
      <c r="I22" s="29"/>
      <c r="J22" s="30"/>
    </row>
    <row r="23" spans="1:10" ht="15" customHeight="1">
      <c r="A23" s="45" t="s">
        <v>16</v>
      </c>
      <c r="B23" s="46">
        <f>SUM(B24:B31)</f>
        <v>8622.1</v>
      </c>
      <c r="C23" s="46">
        <f>SUM(C24:C31)</f>
        <v>7102.5</v>
      </c>
      <c r="D23" s="46">
        <f>SUM(D24:D31)</f>
        <v>29894</v>
      </c>
      <c r="E23" s="49">
        <f>SUM(E24:E31)</f>
        <v>5.409999999999999</v>
      </c>
      <c r="F23" s="73"/>
      <c r="G23" s="47"/>
      <c r="H23" s="47"/>
      <c r="I23" s="29"/>
      <c r="J23" s="30"/>
    </row>
    <row r="24" spans="1:10" ht="15" customHeight="1">
      <c r="A24" s="48" t="s">
        <v>19</v>
      </c>
      <c r="B24" s="37"/>
      <c r="C24" s="38">
        <v>4811</v>
      </c>
      <c r="D24" s="37">
        <v>14409</v>
      </c>
      <c r="E24" s="82">
        <v>2.61</v>
      </c>
      <c r="F24" s="89"/>
      <c r="G24" s="82"/>
      <c r="H24" s="63"/>
      <c r="I24" s="29"/>
      <c r="J24" s="30"/>
    </row>
    <row r="25" spans="1:10" ht="15" customHeight="1">
      <c r="A25" s="48" t="s">
        <v>79</v>
      </c>
      <c r="B25" s="37">
        <v>5720</v>
      </c>
      <c r="C25" s="38"/>
      <c r="D25" s="37">
        <v>5720</v>
      </c>
      <c r="E25" s="82">
        <v>1.03</v>
      </c>
      <c r="F25" s="89"/>
      <c r="G25" s="82"/>
      <c r="H25" s="63"/>
      <c r="I25" s="29"/>
      <c r="J25" s="30"/>
    </row>
    <row r="26" spans="1:10" ht="15" customHeight="1">
      <c r="A26" s="48" t="s">
        <v>58</v>
      </c>
      <c r="B26" s="37">
        <v>2417.1</v>
      </c>
      <c r="C26" s="38">
        <v>1041.8</v>
      </c>
      <c r="D26" s="37">
        <v>5537</v>
      </c>
      <c r="E26" s="82">
        <v>1</v>
      </c>
      <c r="F26" s="89"/>
      <c r="G26" s="82"/>
      <c r="H26" s="63"/>
      <c r="I26" s="29"/>
      <c r="J26" s="30"/>
    </row>
    <row r="27" spans="1:10" ht="15" customHeight="1">
      <c r="A27" s="48" t="s">
        <v>70</v>
      </c>
      <c r="B27" s="37">
        <v>485</v>
      </c>
      <c r="C27" s="38">
        <v>441</v>
      </c>
      <c r="D27" s="37">
        <v>1806</v>
      </c>
      <c r="E27" s="82">
        <v>0.33</v>
      </c>
      <c r="F27" s="89"/>
      <c r="G27" s="82"/>
      <c r="H27" s="63"/>
      <c r="I27" s="29"/>
      <c r="J27" s="30"/>
    </row>
    <row r="28" spans="1:10" ht="15" customHeight="1">
      <c r="A28" s="48" t="s">
        <v>18</v>
      </c>
      <c r="B28" s="37"/>
      <c r="C28" s="38">
        <v>287.7</v>
      </c>
      <c r="D28" s="37">
        <v>862</v>
      </c>
      <c r="E28" s="82">
        <v>0.16</v>
      </c>
      <c r="F28" s="89"/>
      <c r="G28" s="82"/>
      <c r="H28" s="63"/>
      <c r="I28" s="29"/>
      <c r="J28" s="30"/>
    </row>
    <row r="29" spans="1:10" ht="15" customHeight="1">
      <c r="A29" s="48" t="s">
        <v>64</v>
      </c>
      <c r="B29" s="37"/>
      <c r="C29" s="38">
        <v>257</v>
      </c>
      <c r="D29" s="37">
        <v>770</v>
      </c>
      <c r="E29" s="82">
        <v>0.14</v>
      </c>
      <c r="F29" s="89"/>
      <c r="G29" s="82"/>
      <c r="H29" s="63"/>
      <c r="I29" s="29"/>
      <c r="J29" s="30"/>
    </row>
    <row r="30" spans="1:10" ht="15" customHeight="1">
      <c r="A30" s="48" t="s">
        <v>48</v>
      </c>
      <c r="B30" s="37"/>
      <c r="C30" s="38">
        <v>149</v>
      </c>
      <c r="D30" s="37">
        <v>446</v>
      </c>
      <c r="E30" s="82">
        <v>0.08</v>
      </c>
      <c r="F30" s="89"/>
      <c r="G30" s="82"/>
      <c r="H30" s="63"/>
      <c r="I30" s="29"/>
      <c r="J30" s="30"/>
    </row>
    <row r="31" spans="1:10" ht="15" customHeight="1">
      <c r="A31" s="48" t="s">
        <v>55</v>
      </c>
      <c r="B31" s="37"/>
      <c r="C31" s="38">
        <v>115</v>
      </c>
      <c r="D31" s="37">
        <v>344</v>
      </c>
      <c r="E31" s="82">
        <v>0.06</v>
      </c>
      <c r="F31" s="89"/>
      <c r="G31" s="82"/>
      <c r="H31" s="63"/>
      <c r="I31" s="29"/>
      <c r="J31" s="30"/>
    </row>
    <row r="32" spans="1:10" ht="15" customHeight="1">
      <c r="A32" s="48"/>
      <c r="B32" s="37"/>
      <c r="C32" s="38"/>
      <c r="D32" s="37"/>
      <c r="E32" s="39"/>
      <c r="F32" s="51"/>
      <c r="G32" s="42"/>
      <c r="H32" s="76"/>
      <c r="I32" s="30"/>
      <c r="J32" s="30"/>
    </row>
    <row r="33" spans="1:10" ht="15" customHeight="1">
      <c r="A33" s="45" t="s">
        <v>23</v>
      </c>
      <c r="B33" s="46">
        <f>SUM(B34:B58)</f>
        <v>13435.2</v>
      </c>
      <c r="C33" s="46">
        <f>SUM(C34:C58)</f>
        <v>18695</v>
      </c>
      <c r="D33" s="46">
        <f>SUM(D34:D58)</f>
        <v>69429</v>
      </c>
      <c r="E33" s="49">
        <f>SUM(E34:E58)</f>
        <v>12.559999999999997</v>
      </c>
      <c r="F33" s="73"/>
      <c r="G33" s="47"/>
      <c r="H33" s="47"/>
      <c r="I33" s="29"/>
      <c r="J33" s="30"/>
    </row>
    <row r="34" spans="1:10" ht="15" customHeight="1">
      <c r="A34" s="50" t="s">
        <v>37</v>
      </c>
      <c r="B34" s="37"/>
      <c r="C34" s="38">
        <v>3334</v>
      </c>
      <c r="D34" s="37">
        <v>9985</v>
      </c>
      <c r="E34" s="82">
        <v>1.81</v>
      </c>
      <c r="F34" s="89"/>
      <c r="G34" s="82"/>
      <c r="H34" s="63"/>
      <c r="I34" s="29"/>
      <c r="J34" s="30"/>
    </row>
    <row r="35" spans="1:10" ht="15" customHeight="1">
      <c r="A35" s="50" t="s">
        <v>36</v>
      </c>
      <c r="B35" s="37"/>
      <c r="C35" s="38">
        <v>2883</v>
      </c>
      <c r="D35" s="37">
        <v>8635</v>
      </c>
      <c r="E35" s="82">
        <v>1.56</v>
      </c>
      <c r="F35" s="89"/>
      <c r="G35" s="82"/>
      <c r="H35" s="63"/>
      <c r="I35" s="29"/>
      <c r="J35" s="30"/>
    </row>
    <row r="36" spans="1:10" ht="15" customHeight="1">
      <c r="A36" s="50" t="s">
        <v>25</v>
      </c>
      <c r="B36" s="37">
        <v>7225</v>
      </c>
      <c r="C36" s="38">
        <v>100</v>
      </c>
      <c r="D36" s="37">
        <v>7525</v>
      </c>
      <c r="E36" s="82">
        <v>1.36</v>
      </c>
      <c r="F36" s="89"/>
      <c r="G36" s="82"/>
      <c r="H36" s="63"/>
      <c r="I36" s="29"/>
      <c r="J36" s="30"/>
    </row>
    <row r="37" spans="1:10" ht="15" customHeight="1">
      <c r="A37" s="50" t="s">
        <v>26</v>
      </c>
      <c r="B37" s="37"/>
      <c r="C37" s="38">
        <v>2007</v>
      </c>
      <c r="D37" s="37">
        <v>6011</v>
      </c>
      <c r="E37" s="82">
        <v>1.09</v>
      </c>
      <c r="F37" s="89"/>
      <c r="G37" s="82"/>
      <c r="H37" s="63"/>
      <c r="I37" s="29"/>
      <c r="J37" s="30"/>
    </row>
    <row r="38" spans="1:10" ht="15" customHeight="1">
      <c r="A38" s="50" t="s">
        <v>27</v>
      </c>
      <c r="B38" s="37"/>
      <c r="C38" s="38">
        <v>1174</v>
      </c>
      <c r="D38" s="37">
        <v>3516</v>
      </c>
      <c r="E38" s="82">
        <v>0.64</v>
      </c>
      <c r="F38" s="89"/>
      <c r="G38" s="82"/>
      <c r="H38" s="63"/>
      <c r="I38" s="29"/>
      <c r="J38" s="30"/>
    </row>
    <row r="39" spans="1:10" ht="15" customHeight="1">
      <c r="A39" s="50" t="s">
        <v>29</v>
      </c>
      <c r="B39" s="37"/>
      <c r="C39" s="38">
        <v>1042</v>
      </c>
      <c r="D39" s="37">
        <v>3121</v>
      </c>
      <c r="E39" s="82">
        <v>0.56</v>
      </c>
      <c r="F39" s="89"/>
      <c r="G39" s="82"/>
      <c r="H39" s="63"/>
      <c r="I39" s="29"/>
      <c r="J39" s="30"/>
    </row>
    <row r="40" spans="1:10" ht="15" customHeight="1">
      <c r="A40" s="50" t="s">
        <v>120</v>
      </c>
      <c r="B40" s="37"/>
      <c r="C40" s="38">
        <v>1028</v>
      </c>
      <c r="D40" s="37">
        <v>3079</v>
      </c>
      <c r="E40" s="82">
        <v>0.56</v>
      </c>
      <c r="F40" s="89"/>
      <c r="G40" s="82"/>
      <c r="H40" s="63"/>
      <c r="I40" s="29"/>
      <c r="J40" s="30"/>
    </row>
    <row r="41" spans="1:10" ht="15" customHeight="1">
      <c r="A41" s="50" t="s">
        <v>45</v>
      </c>
      <c r="B41" s="37">
        <v>3000</v>
      </c>
      <c r="C41" s="38"/>
      <c r="D41" s="37">
        <v>3000</v>
      </c>
      <c r="E41" s="82">
        <v>0.54</v>
      </c>
      <c r="F41" s="89"/>
      <c r="G41" s="82"/>
      <c r="H41" s="63"/>
      <c r="I41" s="29"/>
      <c r="J41" s="30"/>
    </row>
    <row r="42" spans="1:10" ht="15" customHeight="1">
      <c r="A42" s="50" t="s">
        <v>43</v>
      </c>
      <c r="B42" s="37"/>
      <c r="C42" s="38">
        <v>1000</v>
      </c>
      <c r="D42" s="37">
        <v>2995</v>
      </c>
      <c r="E42" s="82">
        <v>0.54</v>
      </c>
      <c r="F42" s="89"/>
      <c r="G42" s="82"/>
      <c r="H42" s="63"/>
      <c r="I42" s="29"/>
      <c r="J42" s="30"/>
    </row>
    <row r="43" spans="1:10" ht="15" customHeight="1">
      <c r="A43" s="50" t="s">
        <v>49</v>
      </c>
      <c r="B43" s="37"/>
      <c r="C43" s="38">
        <v>875</v>
      </c>
      <c r="D43" s="37">
        <v>2621</v>
      </c>
      <c r="E43" s="82">
        <v>0.47</v>
      </c>
      <c r="F43" s="89"/>
      <c r="G43" s="82"/>
      <c r="H43" s="63"/>
      <c r="I43" s="29"/>
      <c r="J43" s="30"/>
    </row>
    <row r="44" spans="1:10" ht="15" customHeight="1">
      <c r="A44" s="50" t="s">
        <v>30</v>
      </c>
      <c r="B44" s="37"/>
      <c r="C44" s="38">
        <v>800</v>
      </c>
      <c r="D44" s="37">
        <v>2396</v>
      </c>
      <c r="E44" s="82">
        <v>0.43</v>
      </c>
      <c r="F44" s="89"/>
      <c r="G44" s="82"/>
      <c r="H44" s="63"/>
      <c r="I44" s="29"/>
      <c r="J44" s="30"/>
    </row>
    <row r="45" spans="1:10" ht="15" customHeight="1">
      <c r="A45" s="50" t="s">
        <v>42</v>
      </c>
      <c r="B45" s="37"/>
      <c r="C45" s="38">
        <v>665</v>
      </c>
      <c r="D45" s="37">
        <v>1992</v>
      </c>
      <c r="E45" s="82">
        <v>0.36</v>
      </c>
      <c r="F45" s="89"/>
      <c r="G45" s="82"/>
      <c r="H45" s="63"/>
      <c r="I45" s="29"/>
      <c r="J45" s="30"/>
    </row>
    <row r="46" spans="1:10" ht="15" customHeight="1">
      <c r="A46" s="50" t="s">
        <v>32</v>
      </c>
      <c r="B46" s="37"/>
      <c r="C46" s="38">
        <v>653</v>
      </c>
      <c r="D46" s="37">
        <v>1956</v>
      </c>
      <c r="E46" s="82">
        <v>0.35</v>
      </c>
      <c r="F46" s="89"/>
      <c r="G46" s="82"/>
      <c r="H46" s="63"/>
      <c r="I46" s="29"/>
      <c r="J46" s="30"/>
    </row>
    <row r="47" spans="1:10" ht="15" customHeight="1">
      <c r="A47" s="50" t="s">
        <v>24</v>
      </c>
      <c r="B47" s="37">
        <v>1630.2</v>
      </c>
      <c r="C47" s="38"/>
      <c r="D47" s="37">
        <v>1630</v>
      </c>
      <c r="E47" s="82">
        <v>0.29</v>
      </c>
      <c r="F47" s="89"/>
      <c r="G47" s="82"/>
      <c r="H47" s="63"/>
      <c r="I47" s="29"/>
      <c r="J47" s="30"/>
    </row>
    <row r="48" spans="1:10" ht="15" customHeight="1">
      <c r="A48" s="50" t="s">
        <v>41</v>
      </c>
      <c r="B48" s="37"/>
      <c r="C48" s="38">
        <v>467</v>
      </c>
      <c r="D48" s="37">
        <v>1399</v>
      </c>
      <c r="E48" s="82">
        <v>0.25</v>
      </c>
      <c r="F48" s="89"/>
      <c r="G48" s="82"/>
      <c r="H48" s="63"/>
      <c r="I48" s="29"/>
      <c r="J48" s="30"/>
    </row>
    <row r="49" spans="1:10" ht="15" customHeight="1">
      <c r="A49" s="50" t="s">
        <v>117</v>
      </c>
      <c r="B49" s="37">
        <v>1380</v>
      </c>
      <c r="C49" s="38"/>
      <c r="D49" s="37">
        <v>1380</v>
      </c>
      <c r="E49" s="82">
        <v>0.25</v>
      </c>
      <c r="F49" s="89"/>
      <c r="G49" s="82"/>
      <c r="H49" s="63"/>
      <c r="I49" s="29"/>
      <c r="J49" s="30"/>
    </row>
    <row r="50" spans="1:10" ht="15" customHeight="1">
      <c r="A50" s="50" t="s">
        <v>33</v>
      </c>
      <c r="B50" s="37"/>
      <c r="C50" s="38">
        <v>456</v>
      </c>
      <c r="D50" s="37">
        <v>1366</v>
      </c>
      <c r="E50" s="82">
        <v>0.25</v>
      </c>
      <c r="F50" s="89"/>
      <c r="G50" s="82"/>
      <c r="H50" s="63"/>
      <c r="I50" s="29"/>
      <c r="J50" s="30"/>
    </row>
    <row r="51" spans="1:10" ht="15" customHeight="1">
      <c r="A51" s="50" t="s">
        <v>34</v>
      </c>
      <c r="B51" s="37"/>
      <c r="C51" s="38">
        <v>447</v>
      </c>
      <c r="D51" s="37">
        <v>1339</v>
      </c>
      <c r="E51" s="82">
        <v>0.24</v>
      </c>
      <c r="F51" s="89"/>
      <c r="G51" s="82"/>
      <c r="H51" s="63"/>
      <c r="I51" s="29"/>
      <c r="J51" s="30"/>
    </row>
    <row r="52" spans="1:10" ht="15" customHeight="1">
      <c r="A52" s="50" t="s">
        <v>31</v>
      </c>
      <c r="B52" s="37"/>
      <c r="C52" s="38">
        <v>417</v>
      </c>
      <c r="D52" s="37">
        <v>1249</v>
      </c>
      <c r="E52" s="82">
        <v>0.23</v>
      </c>
      <c r="F52" s="89"/>
      <c r="G52" s="82"/>
      <c r="H52" s="63"/>
      <c r="I52" s="29"/>
      <c r="J52" s="30"/>
    </row>
    <row r="53" spans="1:10" ht="15" customHeight="1">
      <c r="A53" s="50" t="s">
        <v>38</v>
      </c>
      <c r="B53" s="37"/>
      <c r="C53" s="38">
        <v>361</v>
      </c>
      <c r="D53" s="37">
        <v>1081</v>
      </c>
      <c r="E53" s="82">
        <v>0.2</v>
      </c>
      <c r="F53" s="89"/>
      <c r="G53" s="82"/>
      <c r="H53" s="63"/>
      <c r="I53" s="29"/>
      <c r="J53" s="30"/>
    </row>
    <row r="54" spans="1:10" ht="15" customHeight="1">
      <c r="A54" s="50" t="s">
        <v>35</v>
      </c>
      <c r="B54" s="37"/>
      <c r="C54" s="38">
        <v>352</v>
      </c>
      <c r="D54" s="37">
        <v>1054</v>
      </c>
      <c r="E54" s="82">
        <v>0.19</v>
      </c>
      <c r="F54" s="89"/>
      <c r="G54" s="82"/>
      <c r="H54" s="63"/>
      <c r="I54" s="29"/>
      <c r="J54" s="30"/>
    </row>
    <row r="55" spans="1:10" ht="15" customHeight="1">
      <c r="A55" s="50" t="s">
        <v>44</v>
      </c>
      <c r="B55" s="37"/>
      <c r="C55" s="38">
        <v>273</v>
      </c>
      <c r="D55" s="37">
        <v>818</v>
      </c>
      <c r="E55" s="82">
        <v>0.15</v>
      </c>
      <c r="F55" s="89"/>
      <c r="G55" s="82"/>
      <c r="H55" s="63"/>
      <c r="I55" s="29"/>
      <c r="J55" s="30"/>
    </row>
    <row r="56" spans="1:10" ht="15" customHeight="1">
      <c r="A56" s="50" t="s">
        <v>39</v>
      </c>
      <c r="B56" s="37"/>
      <c r="C56" s="38">
        <v>214</v>
      </c>
      <c r="D56" s="37">
        <v>641</v>
      </c>
      <c r="E56" s="82">
        <v>0.12</v>
      </c>
      <c r="F56" s="89"/>
      <c r="G56" s="82"/>
      <c r="H56" s="63"/>
      <c r="I56" s="29"/>
      <c r="J56" s="30"/>
    </row>
    <row r="57" spans="1:10" ht="15" customHeight="1">
      <c r="A57" s="50" t="s">
        <v>40</v>
      </c>
      <c r="B57" s="37"/>
      <c r="C57" s="38">
        <v>147</v>
      </c>
      <c r="D57" s="37">
        <v>440</v>
      </c>
      <c r="E57" s="82">
        <v>0.08</v>
      </c>
      <c r="F57" s="89"/>
      <c r="G57" s="82"/>
      <c r="H57" s="63"/>
      <c r="I57" s="29"/>
      <c r="J57" s="30"/>
    </row>
    <row r="58" spans="1:10" ht="15" customHeight="1">
      <c r="A58" s="50" t="s">
        <v>46</v>
      </c>
      <c r="B58" s="37">
        <v>200</v>
      </c>
      <c r="C58" s="38"/>
      <c r="D58" s="37">
        <v>200</v>
      </c>
      <c r="E58" s="82">
        <v>0.04</v>
      </c>
      <c r="F58" s="89"/>
      <c r="G58" s="82"/>
      <c r="H58" s="63"/>
      <c r="I58" s="29"/>
      <c r="J58" s="30"/>
    </row>
    <row r="59" spans="1:10" ht="6" customHeight="1">
      <c r="A59" s="36"/>
      <c r="B59" s="54"/>
      <c r="C59" s="84"/>
      <c r="D59" s="83"/>
      <c r="E59" s="55"/>
      <c r="F59" s="89"/>
      <c r="G59" s="41"/>
      <c r="H59" s="76"/>
      <c r="I59" s="30"/>
      <c r="J59" s="30"/>
    </row>
    <row r="60" spans="1:10" ht="13.5" customHeight="1">
      <c r="A60" s="56" t="s">
        <v>5</v>
      </c>
      <c r="B60" s="57">
        <f>+B17+B21+B19+B15+B10</f>
        <v>346464.1</v>
      </c>
      <c r="C60" s="57">
        <f>+C17+C21+C19+C15+C10</f>
        <v>68984.5</v>
      </c>
      <c r="D60" s="57">
        <f>+D17+D21+D19+D15+D10</f>
        <v>553075</v>
      </c>
      <c r="E60" s="26">
        <f>+E17+E21+E19+E15+E10</f>
        <v>100</v>
      </c>
      <c r="F60" s="57"/>
      <c r="G60" s="27"/>
      <c r="H60" s="27"/>
      <c r="I60" s="29"/>
      <c r="J60" s="30"/>
    </row>
    <row r="61" spans="1:9" ht="3" customHeight="1">
      <c r="A61" s="58"/>
      <c r="B61" s="59"/>
      <c r="C61" s="60"/>
      <c r="D61" s="58"/>
      <c r="E61" s="61"/>
      <c r="F61" s="74"/>
      <c r="G61" s="63"/>
      <c r="H61" s="76"/>
      <c r="I61" s="30"/>
    </row>
    <row r="62" spans="1:8" ht="13.5" customHeight="1">
      <c r="A62" s="64" t="s">
        <v>119</v>
      </c>
      <c r="B62" s="120">
        <f>+B60/D60</f>
        <v>0.626432400668987</v>
      </c>
      <c r="C62" s="35"/>
      <c r="D62" s="35"/>
      <c r="E62" s="65"/>
      <c r="F62" s="66"/>
      <c r="G62" s="67"/>
      <c r="H62" s="66"/>
    </row>
    <row r="63" spans="1:8" ht="13.5" customHeight="1">
      <c r="A63" s="86" t="s">
        <v>113</v>
      </c>
      <c r="B63" s="35"/>
      <c r="C63" s="35"/>
      <c r="D63" s="65"/>
      <c r="E63" s="65"/>
      <c r="F63" s="67"/>
      <c r="G63" s="67"/>
      <c r="H63" s="66"/>
    </row>
    <row r="64" spans="1:8" ht="13.5" customHeight="1">
      <c r="A64" s="64"/>
      <c r="B64" s="35"/>
      <c r="C64" s="35"/>
      <c r="D64" s="65"/>
      <c r="E64" s="65"/>
      <c r="F64" s="67"/>
      <c r="G64" s="67"/>
      <c r="H64" s="66"/>
    </row>
    <row r="65" spans="1:8" ht="13.5" customHeight="1">
      <c r="A65" s="87"/>
      <c r="B65" s="29"/>
      <c r="C65" s="29"/>
      <c r="D65" s="69"/>
      <c r="E65" s="65"/>
      <c r="F65" s="67"/>
      <c r="G65" s="67"/>
      <c r="H65" s="66"/>
    </row>
    <row r="66" spans="1:8" ht="13.5" customHeight="1">
      <c r="A66" s="68"/>
      <c r="B66" s="29"/>
      <c r="C66" s="29"/>
      <c r="D66" s="65"/>
      <c r="E66" s="30"/>
      <c r="F66" s="63"/>
      <c r="G66" s="63"/>
      <c r="H66" s="66"/>
    </row>
    <row r="67" spans="1:8" ht="12.75">
      <c r="A67" s="68"/>
      <c r="B67" s="29"/>
      <c r="C67" s="29"/>
      <c r="D67" s="65"/>
      <c r="F67" s="62"/>
      <c r="G67" s="63"/>
      <c r="H67" s="66"/>
    </row>
    <row r="68" spans="1:8" ht="12.75">
      <c r="A68" s="68"/>
      <c r="B68" s="29"/>
      <c r="C68" s="29"/>
      <c r="D68" s="65"/>
      <c r="F68" s="62"/>
      <c r="G68" s="63"/>
      <c r="H68" s="66"/>
    </row>
    <row r="69" spans="1:8" ht="12.75">
      <c r="A69" s="70"/>
      <c r="B69" s="29"/>
      <c r="C69" s="29"/>
      <c r="D69" s="65"/>
      <c r="F69" s="62"/>
      <c r="G69" s="63"/>
      <c r="H69" s="66"/>
    </row>
    <row r="70" spans="1:8" ht="12.75">
      <c r="A70" s="62"/>
      <c r="B70" s="29"/>
      <c r="C70" s="29"/>
      <c r="D70" s="29"/>
      <c r="F70" s="62"/>
      <c r="G70" s="63"/>
      <c r="H70" s="66"/>
    </row>
    <row r="71" spans="1:8" ht="12.75">
      <c r="A71" s="62"/>
      <c r="B71" s="29"/>
      <c r="C71" s="29"/>
      <c r="E71" s="71"/>
      <c r="F71" s="77"/>
      <c r="G71" s="63"/>
      <c r="H71" s="66"/>
    </row>
    <row r="72" spans="1:8" ht="12.75">
      <c r="A72" s="62"/>
      <c r="B72" s="29"/>
      <c r="C72" s="29"/>
      <c r="F72" s="62"/>
      <c r="G72" s="63"/>
      <c r="H72" s="66"/>
    </row>
    <row r="73" spans="1:8" ht="12.75">
      <c r="A73" s="62"/>
      <c r="B73" s="29"/>
      <c r="C73" s="29"/>
      <c r="F73" s="62"/>
      <c r="G73" s="63"/>
      <c r="H73" s="66"/>
    </row>
    <row r="74" spans="1:8" ht="12.75">
      <c r="A74" s="62"/>
      <c r="B74" s="72"/>
      <c r="C74" s="72"/>
      <c r="F74" s="62"/>
      <c r="G74" s="63"/>
      <c r="H74" s="76"/>
    </row>
    <row r="75" spans="1:8" ht="12.75">
      <c r="A75" s="62"/>
      <c r="B75" s="72"/>
      <c r="C75" s="72"/>
      <c r="F75" s="62"/>
      <c r="G75" s="63"/>
      <c r="H75" s="76"/>
    </row>
    <row r="76" spans="1:8" ht="12.75">
      <c r="A76" s="62"/>
      <c r="B76" s="72"/>
      <c r="C76" s="72"/>
      <c r="F76" s="62"/>
      <c r="G76" s="63"/>
      <c r="H76" s="76"/>
    </row>
    <row r="77" spans="1:8" ht="12.75">
      <c r="A77" s="62"/>
      <c r="B77" s="72"/>
      <c r="C77" s="66"/>
      <c r="F77" s="62"/>
      <c r="G77" s="63"/>
      <c r="H77" s="76"/>
    </row>
    <row r="78" spans="1:8" ht="12.75">
      <c r="A78" s="62"/>
      <c r="B78" s="72"/>
      <c r="C78" s="72"/>
      <c r="F78" s="62"/>
      <c r="G78" s="63"/>
      <c r="H78" s="28"/>
    </row>
    <row r="79" spans="1:8" ht="12.75">
      <c r="A79" s="62"/>
      <c r="B79" s="62"/>
      <c r="C79" s="72"/>
      <c r="F79" s="62"/>
      <c r="G79" s="63"/>
      <c r="H79" s="28"/>
    </row>
    <row r="80" spans="1:8" ht="12.75">
      <c r="A80" s="62"/>
      <c r="B80" s="62"/>
      <c r="C80" s="72"/>
      <c r="F80" s="62"/>
      <c r="G80" s="63"/>
      <c r="H80" s="28"/>
    </row>
    <row r="81" spans="1:8" ht="12.75">
      <c r="A81" s="62"/>
      <c r="B81" s="62"/>
      <c r="C81" s="72"/>
      <c r="F81" s="62"/>
      <c r="G81" s="63"/>
      <c r="H81" s="28"/>
    </row>
    <row r="82" spans="1:8" ht="12.75">
      <c r="A82" s="62"/>
      <c r="B82" s="62"/>
      <c r="C82" s="72"/>
      <c r="F82" s="62"/>
      <c r="G82" s="63"/>
      <c r="H82" s="28"/>
    </row>
    <row r="83" spans="1:8" ht="12.75">
      <c r="A83" s="62"/>
      <c r="B83" s="62"/>
      <c r="C83" s="72"/>
      <c r="F83" s="62"/>
      <c r="G83" s="63"/>
      <c r="H83" s="28"/>
    </row>
    <row r="84" spans="1:8" ht="12.75">
      <c r="A84" s="62"/>
      <c r="B84" s="62"/>
      <c r="C84" s="72"/>
      <c r="F84" s="62"/>
      <c r="G84" s="63"/>
      <c r="H84" s="28"/>
    </row>
    <row r="85" spans="1:8" ht="12.75">
      <c r="A85" s="62"/>
      <c r="B85" s="62"/>
      <c r="C85" s="72"/>
      <c r="H85" s="28"/>
    </row>
    <row r="86" spans="1:3" ht="12.75">
      <c r="A86" s="62"/>
      <c r="B86" s="62"/>
      <c r="C86" s="72"/>
    </row>
    <row r="87" spans="1:3" ht="12.75">
      <c r="A87" s="62"/>
      <c r="B87" s="62"/>
      <c r="C87" s="72"/>
    </row>
    <row r="88" spans="1:3" ht="12.75">
      <c r="A88" s="62"/>
      <c r="B88" s="62"/>
      <c r="C88" s="72"/>
    </row>
    <row r="89" spans="1:3" ht="12.75">
      <c r="A89" s="62"/>
      <c r="B89" s="62"/>
      <c r="C89" s="72"/>
    </row>
    <row r="90" spans="1:3" ht="12.75">
      <c r="A90" s="62"/>
      <c r="B90" s="62"/>
      <c r="C90" s="72"/>
    </row>
    <row r="91" spans="1:3" ht="12.75">
      <c r="A91" s="62"/>
      <c r="B91" s="62"/>
      <c r="C91" s="72"/>
    </row>
    <row r="92" spans="1:3" ht="12.75">
      <c r="A92" s="62"/>
      <c r="B92" s="62"/>
      <c r="C92" s="62"/>
    </row>
    <row r="93" spans="1:3" ht="12.75">
      <c r="A93" s="62"/>
      <c r="B93" s="62"/>
      <c r="C93" s="62"/>
    </row>
    <row r="94" spans="1:3" ht="12.75">
      <c r="A94" s="62"/>
      <c r="B94" s="62"/>
      <c r="C94" s="62"/>
    </row>
    <row r="95" spans="1:3" ht="12.75">
      <c r="A95" s="62"/>
      <c r="B95" s="62"/>
      <c r="C95" s="62"/>
    </row>
    <row r="96" spans="1:3" ht="12.75">
      <c r="A96" s="62"/>
      <c r="B96" s="62"/>
      <c r="C96" s="6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 topLeftCell="A1">
      <selection activeCell="A4" sqref="A4:E4"/>
    </sheetView>
  </sheetViews>
  <sheetFormatPr defaultColWidth="11.421875" defaultRowHeight="12.75"/>
  <cols>
    <col min="1" max="1" width="34.1406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61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23" t="s">
        <v>11</v>
      </c>
      <c r="B10" s="24">
        <f>+B13+B11+B12</f>
        <v>125179</v>
      </c>
      <c r="C10" s="24">
        <f>+C13+C11+C12</f>
        <v>56391</v>
      </c>
      <c r="D10" s="24">
        <f>SUM(D11:D13)</f>
        <v>305010</v>
      </c>
      <c r="E10" s="44">
        <f>+E11+E12+E13</f>
        <v>63.89</v>
      </c>
      <c r="F10" s="57"/>
      <c r="G10" s="27"/>
      <c r="H10" s="27"/>
      <c r="I10" s="29"/>
      <c r="J10" s="30"/>
    </row>
    <row r="11" spans="1:10" ht="15">
      <c r="A11" s="36" t="s">
        <v>14</v>
      </c>
      <c r="B11" s="37">
        <v>125094</v>
      </c>
      <c r="C11" s="38">
        <v>55862</v>
      </c>
      <c r="D11" s="37">
        <v>303238</v>
      </c>
      <c r="E11" s="39">
        <v>63.52</v>
      </c>
      <c r="F11" s="89"/>
      <c r="G11" s="82"/>
      <c r="H11" s="27"/>
      <c r="I11" s="29"/>
      <c r="J11" s="30"/>
    </row>
    <row r="12" spans="1:10" ht="15">
      <c r="A12" s="36" t="s">
        <v>12</v>
      </c>
      <c r="B12" s="37">
        <v>84</v>
      </c>
      <c r="C12" s="38">
        <v>529</v>
      </c>
      <c r="D12" s="37">
        <v>1771</v>
      </c>
      <c r="E12" s="39">
        <v>0.37</v>
      </c>
      <c r="F12" s="89"/>
      <c r="G12" s="82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</v>
      </c>
      <c r="F13" s="89"/>
      <c r="G13" s="82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51"/>
      <c r="G14" s="41"/>
      <c r="H14" s="63"/>
      <c r="I14" s="29"/>
      <c r="J14" s="30"/>
    </row>
    <row r="15" spans="1:10" ht="15" customHeight="1">
      <c r="A15" s="23" t="s">
        <v>60</v>
      </c>
      <c r="B15" s="52">
        <v>207</v>
      </c>
      <c r="C15" s="53"/>
      <c r="D15" s="85">
        <v>207</v>
      </c>
      <c r="E15" s="25">
        <v>0.04</v>
      </c>
      <c r="F15" s="89"/>
      <c r="G15" s="82"/>
      <c r="H15" s="63"/>
      <c r="I15" s="29"/>
      <c r="J15" s="30"/>
    </row>
    <row r="16" spans="1:10" ht="15">
      <c r="A16" s="36"/>
      <c r="B16" s="37"/>
      <c r="C16" s="38"/>
      <c r="D16" s="37"/>
      <c r="E16" s="39"/>
      <c r="F16" s="34"/>
      <c r="G16" s="42"/>
      <c r="H16" s="76"/>
      <c r="I16" s="30"/>
      <c r="J16" s="30"/>
    </row>
    <row r="17" spans="1:10" ht="15" customHeight="1">
      <c r="A17" s="23" t="s">
        <v>50</v>
      </c>
      <c r="B17" s="52"/>
      <c r="C17" s="53">
        <v>18218</v>
      </c>
      <c r="D17" s="85">
        <v>58097</v>
      </c>
      <c r="E17" s="25">
        <v>12.17</v>
      </c>
      <c r="F17" s="89"/>
      <c r="G17" s="82"/>
      <c r="H17" s="76"/>
      <c r="I17" s="30"/>
      <c r="J17" s="30"/>
    </row>
    <row r="18" spans="1:10" ht="15" customHeight="1">
      <c r="A18" s="23"/>
      <c r="B18" s="52"/>
      <c r="C18" s="53"/>
      <c r="D18" s="85"/>
      <c r="E18" s="25"/>
      <c r="F18" s="34"/>
      <c r="G18" s="42"/>
      <c r="H18" s="76"/>
      <c r="I18" s="30"/>
      <c r="J18" s="30"/>
    </row>
    <row r="19" spans="1:10" ht="15" customHeight="1">
      <c r="A19" s="23" t="s">
        <v>63</v>
      </c>
      <c r="B19" s="52">
        <v>5488</v>
      </c>
      <c r="C19" s="53"/>
      <c r="D19" s="85">
        <v>5488</v>
      </c>
      <c r="E19" s="25">
        <v>1.15</v>
      </c>
      <c r="F19" s="89"/>
      <c r="G19" s="82"/>
      <c r="H19" s="76"/>
      <c r="I19" s="30"/>
      <c r="J19" s="30"/>
    </row>
    <row r="20" spans="1:10" ht="15" customHeight="1">
      <c r="A20" s="43"/>
      <c r="B20" s="31"/>
      <c r="C20" s="32"/>
      <c r="D20" s="31"/>
      <c r="E20" s="33"/>
      <c r="F20" s="34"/>
      <c r="G20" s="42"/>
      <c r="H20" s="76"/>
      <c r="I20" s="30"/>
      <c r="J20" s="30"/>
    </row>
    <row r="21" spans="1:10" ht="15" customHeight="1">
      <c r="A21" s="23" t="s">
        <v>15</v>
      </c>
      <c r="B21" s="24">
        <f>+B23+B37</f>
        <v>22727</v>
      </c>
      <c r="C21" s="24">
        <f>+C23+C37</f>
        <v>26935.5</v>
      </c>
      <c r="D21" s="24">
        <f>+D23+D37</f>
        <v>108625</v>
      </c>
      <c r="E21" s="44">
        <f>+E23+E37</f>
        <v>22.75</v>
      </c>
      <c r="F21" s="57"/>
      <c r="G21" s="27"/>
      <c r="H21" s="27"/>
      <c r="I21" s="29"/>
      <c r="J21" s="30"/>
    </row>
    <row r="22" spans="1:10" ht="6" customHeight="1">
      <c r="A22" s="36"/>
      <c r="B22" s="37"/>
      <c r="C22" s="38"/>
      <c r="D22" s="37"/>
      <c r="E22" s="39"/>
      <c r="F22" s="89"/>
      <c r="G22" s="41"/>
      <c r="H22" s="42"/>
      <c r="I22" s="29"/>
      <c r="J22" s="30"/>
    </row>
    <row r="23" spans="1:10" ht="15" customHeight="1">
      <c r="A23" s="45" t="s">
        <v>16</v>
      </c>
      <c r="B23" s="46">
        <f>SUM(B24:B35)</f>
        <v>13397</v>
      </c>
      <c r="C23" s="46">
        <f>SUM(C24:C35)</f>
        <v>10037.9</v>
      </c>
      <c r="D23" s="46">
        <f>SUM(D24:D35)</f>
        <v>45408</v>
      </c>
      <c r="E23" s="49">
        <f>SUM(E24:E35)</f>
        <v>9.500000000000004</v>
      </c>
      <c r="F23" s="73"/>
      <c r="G23" s="47"/>
      <c r="H23" s="47"/>
      <c r="I23" s="29"/>
      <c r="J23" s="30"/>
    </row>
    <row r="24" spans="1:10" ht="15" customHeight="1">
      <c r="A24" s="48" t="s">
        <v>19</v>
      </c>
      <c r="B24" s="37">
        <v>5720</v>
      </c>
      <c r="C24" s="38">
        <v>2361</v>
      </c>
      <c r="D24" s="37">
        <v>13249</v>
      </c>
      <c r="E24" s="39">
        <v>2.78</v>
      </c>
      <c r="F24" s="89"/>
      <c r="G24" s="82"/>
      <c r="H24" s="63"/>
      <c r="I24" s="29"/>
      <c r="J24" s="30"/>
    </row>
    <row r="25" spans="1:10" ht="15" customHeight="1">
      <c r="A25" s="48" t="s">
        <v>17</v>
      </c>
      <c r="B25" s="37">
        <v>5377</v>
      </c>
      <c r="C25" s="38">
        <v>753.7</v>
      </c>
      <c r="D25" s="37">
        <v>7781</v>
      </c>
      <c r="E25" s="39">
        <v>1.63</v>
      </c>
      <c r="F25" s="89"/>
      <c r="G25" s="82"/>
      <c r="H25" s="63"/>
      <c r="I25" s="29"/>
      <c r="J25" s="30"/>
    </row>
    <row r="26" spans="1:10" ht="15" customHeight="1">
      <c r="A26" s="48" t="s">
        <v>53</v>
      </c>
      <c r="B26" s="37"/>
      <c r="C26" s="38">
        <v>2231.7</v>
      </c>
      <c r="D26" s="37">
        <v>7117</v>
      </c>
      <c r="E26" s="39">
        <v>1.49</v>
      </c>
      <c r="F26" s="89"/>
      <c r="G26" s="82"/>
      <c r="H26" s="63"/>
      <c r="I26" s="29"/>
      <c r="J26" s="30"/>
    </row>
    <row r="27" spans="1:10" ht="15" customHeight="1">
      <c r="A27" s="48" t="s">
        <v>48</v>
      </c>
      <c r="B27" s="37"/>
      <c r="C27" s="38">
        <v>1175</v>
      </c>
      <c r="D27" s="37">
        <v>3747</v>
      </c>
      <c r="E27" s="39">
        <v>0.78</v>
      </c>
      <c r="F27" s="89"/>
      <c r="G27" s="82"/>
      <c r="H27" s="63"/>
      <c r="I27" s="29"/>
      <c r="J27" s="30"/>
    </row>
    <row r="28" spans="1:10" ht="15" customHeight="1">
      <c r="A28" s="48" t="s">
        <v>21</v>
      </c>
      <c r="B28" s="37"/>
      <c r="C28" s="38">
        <v>1037</v>
      </c>
      <c r="D28" s="37">
        <v>3307</v>
      </c>
      <c r="E28" s="39">
        <v>0.69</v>
      </c>
      <c r="F28" s="89"/>
      <c r="G28" s="82"/>
      <c r="H28" s="63"/>
      <c r="I28" s="29"/>
      <c r="J28" s="30"/>
    </row>
    <row r="29" spans="1:10" ht="15" customHeight="1">
      <c r="A29" s="48" t="s">
        <v>18</v>
      </c>
      <c r="B29" s="37"/>
      <c r="C29" s="38">
        <v>738.7</v>
      </c>
      <c r="D29" s="37">
        <v>2356</v>
      </c>
      <c r="E29" s="39">
        <v>0.49</v>
      </c>
      <c r="F29" s="89"/>
      <c r="G29" s="82"/>
      <c r="H29" s="63"/>
      <c r="I29" s="29"/>
      <c r="J29" s="30"/>
    </row>
    <row r="30" spans="1:10" ht="15" customHeight="1">
      <c r="A30" s="48" t="s">
        <v>20</v>
      </c>
      <c r="B30" s="37"/>
      <c r="C30" s="38">
        <v>711</v>
      </c>
      <c r="D30" s="37">
        <v>2267</v>
      </c>
      <c r="E30" s="39">
        <v>0.47</v>
      </c>
      <c r="F30" s="89"/>
      <c r="G30" s="82"/>
      <c r="H30" s="63"/>
      <c r="I30" s="29"/>
      <c r="J30" s="30"/>
    </row>
    <row r="31" spans="1:10" ht="15" customHeight="1">
      <c r="A31" s="48" t="s">
        <v>22</v>
      </c>
      <c r="B31" s="37"/>
      <c r="C31" s="38">
        <v>708</v>
      </c>
      <c r="D31" s="37">
        <v>2258</v>
      </c>
      <c r="E31" s="39">
        <v>0.47</v>
      </c>
      <c r="F31" s="89"/>
      <c r="G31" s="82"/>
      <c r="H31" s="63"/>
      <c r="I31" s="29"/>
      <c r="J31" s="30"/>
    </row>
    <row r="32" spans="1:10" ht="15" customHeight="1">
      <c r="A32" s="48" t="s">
        <v>58</v>
      </c>
      <c r="B32" s="37">
        <v>1300</v>
      </c>
      <c r="C32" s="38"/>
      <c r="D32" s="37">
        <v>1300</v>
      </c>
      <c r="E32" s="39">
        <v>0.27</v>
      </c>
      <c r="F32" s="89"/>
      <c r="G32" s="82"/>
      <c r="H32" s="63"/>
      <c r="I32" s="29"/>
      <c r="J32" s="30"/>
    </row>
    <row r="33" spans="1:10" ht="15" customHeight="1">
      <c r="A33" s="48" t="s">
        <v>52</v>
      </c>
      <c r="B33" s="37">
        <v>1000</v>
      </c>
      <c r="C33" s="38"/>
      <c r="D33" s="37">
        <v>1000</v>
      </c>
      <c r="E33" s="39">
        <v>0.21</v>
      </c>
      <c r="F33" s="89"/>
      <c r="G33" s="82"/>
      <c r="H33" s="63"/>
      <c r="I33" s="29"/>
      <c r="J33" s="30"/>
    </row>
    <row r="34" spans="1:10" ht="15" customHeight="1">
      <c r="A34" s="48" t="s">
        <v>55</v>
      </c>
      <c r="B34" s="37"/>
      <c r="C34" s="38">
        <v>239.8</v>
      </c>
      <c r="D34" s="37">
        <v>765</v>
      </c>
      <c r="E34" s="39">
        <v>0.16</v>
      </c>
      <c r="F34" s="89"/>
      <c r="G34" s="82"/>
      <c r="H34" s="63"/>
      <c r="I34" s="29"/>
      <c r="J34" s="30"/>
    </row>
    <row r="35" spans="1:10" ht="15" customHeight="1">
      <c r="A35" s="48" t="s">
        <v>64</v>
      </c>
      <c r="B35" s="37"/>
      <c r="C35" s="38">
        <v>82</v>
      </c>
      <c r="D35" s="37">
        <v>261</v>
      </c>
      <c r="E35" s="39">
        <v>0.06</v>
      </c>
      <c r="F35" s="89"/>
      <c r="G35" s="82"/>
      <c r="H35" s="63"/>
      <c r="I35" s="29"/>
      <c r="J35" s="30"/>
    </row>
    <row r="36" spans="1:10" ht="15" customHeight="1">
      <c r="A36" s="48"/>
      <c r="B36" s="37"/>
      <c r="C36" s="38"/>
      <c r="D36" s="37"/>
      <c r="E36" s="39"/>
      <c r="F36" s="40"/>
      <c r="G36" s="42"/>
      <c r="H36" s="76"/>
      <c r="I36" s="30"/>
      <c r="J36" s="30"/>
    </row>
    <row r="37" spans="1:10" ht="15" customHeight="1">
      <c r="A37" s="45" t="s">
        <v>23</v>
      </c>
      <c r="B37" s="46">
        <f>SUM(B38:B61)</f>
        <v>9330</v>
      </c>
      <c r="C37" s="46">
        <f>SUM(C38:C61)</f>
        <v>16897.6</v>
      </c>
      <c r="D37" s="46">
        <f>SUM(D38:D61)</f>
        <v>63217</v>
      </c>
      <c r="E37" s="49">
        <f>SUM(E38:E61)</f>
        <v>13.249999999999998</v>
      </c>
      <c r="F37" s="73"/>
      <c r="G37" s="47"/>
      <c r="H37" s="47"/>
      <c r="I37" s="29"/>
      <c r="J37" s="30"/>
    </row>
    <row r="38" spans="1:10" ht="15" customHeight="1">
      <c r="A38" s="50" t="s">
        <v>47</v>
      </c>
      <c r="B38" s="37"/>
      <c r="C38" s="38">
        <v>2189</v>
      </c>
      <c r="D38" s="37">
        <v>6981</v>
      </c>
      <c r="E38" s="39">
        <v>1.46</v>
      </c>
      <c r="F38" s="89"/>
      <c r="G38" s="82"/>
      <c r="H38" s="63"/>
      <c r="I38" s="29"/>
      <c r="J38" s="30"/>
    </row>
    <row r="39" spans="1:10" ht="15" customHeight="1">
      <c r="A39" s="50" t="s">
        <v>26</v>
      </c>
      <c r="B39" s="37"/>
      <c r="C39" s="38">
        <v>2039</v>
      </c>
      <c r="D39" s="37">
        <v>6502</v>
      </c>
      <c r="E39" s="39">
        <v>1.36</v>
      </c>
      <c r="F39" s="89"/>
      <c r="G39" s="82"/>
      <c r="H39" s="63"/>
      <c r="I39" s="29"/>
      <c r="J39" s="30"/>
    </row>
    <row r="40" spans="1:10" ht="15" customHeight="1">
      <c r="A40" s="50" t="s">
        <v>25</v>
      </c>
      <c r="B40" s="37">
        <v>4425</v>
      </c>
      <c r="C40" s="38">
        <v>100</v>
      </c>
      <c r="D40" s="37">
        <v>4744</v>
      </c>
      <c r="E40" s="39">
        <v>0.99</v>
      </c>
      <c r="F40" s="89"/>
      <c r="G40" s="82"/>
      <c r="H40" s="63"/>
      <c r="I40" s="29"/>
      <c r="J40" s="30"/>
    </row>
    <row r="41" spans="1:10" ht="15" customHeight="1">
      <c r="A41" s="50" t="s">
        <v>27</v>
      </c>
      <c r="B41" s="37"/>
      <c r="C41" s="38">
        <v>1381</v>
      </c>
      <c r="D41" s="37">
        <v>4404</v>
      </c>
      <c r="E41" s="39">
        <v>0.92</v>
      </c>
      <c r="F41" s="89"/>
      <c r="G41" s="82"/>
      <c r="H41" s="63"/>
      <c r="I41" s="29"/>
      <c r="J41" s="30"/>
    </row>
    <row r="42" spans="1:10" ht="15" customHeight="1">
      <c r="A42" s="50" t="s">
        <v>36</v>
      </c>
      <c r="B42" s="37"/>
      <c r="C42" s="38">
        <v>1282</v>
      </c>
      <c r="D42" s="37">
        <v>4088</v>
      </c>
      <c r="E42" s="39">
        <v>0.86</v>
      </c>
      <c r="F42" s="89"/>
      <c r="G42" s="82"/>
      <c r="H42" s="63"/>
      <c r="I42" s="29"/>
      <c r="J42" s="30"/>
    </row>
    <row r="43" spans="1:10" ht="15" customHeight="1">
      <c r="A43" s="50" t="s">
        <v>29</v>
      </c>
      <c r="B43" s="37"/>
      <c r="C43" s="38">
        <v>1053</v>
      </c>
      <c r="D43" s="37">
        <v>3358</v>
      </c>
      <c r="E43" s="39">
        <v>0.7</v>
      </c>
      <c r="F43" s="89"/>
      <c r="G43" s="82"/>
      <c r="H43" s="63"/>
      <c r="I43" s="29"/>
      <c r="J43" s="30"/>
    </row>
    <row r="44" spans="1:10" ht="15" customHeight="1">
      <c r="A44" s="50" t="s">
        <v>30</v>
      </c>
      <c r="B44" s="37"/>
      <c r="C44" s="38">
        <v>1005</v>
      </c>
      <c r="D44" s="37">
        <v>3205</v>
      </c>
      <c r="E44" s="39">
        <v>0.67</v>
      </c>
      <c r="F44" s="89"/>
      <c r="G44" s="82"/>
      <c r="H44" s="63"/>
      <c r="I44" s="29"/>
      <c r="J44" s="30"/>
    </row>
    <row r="45" spans="1:10" ht="15" customHeight="1">
      <c r="A45" s="50" t="s">
        <v>43</v>
      </c>
      <c r="B45" s="37"/>
      <c r="C45" s="38">
        <v>1000</v>
      </c>
      <c r="D45" s="37">
        <v>3189</v>
      </c>
      <c r="E45" s="39">
        <v>0.67</v>
      </c>
      <c r="F45" s="89"/>
      <c r="G45" s="82"/>
      <c r="H45" s="63"/>
      <c r="I45" s="29"/>
      <c r="J45" s="30"/>
    </row>
    <row r="46" spans="1:10" ht="15" customHeight="1">
      <c r="A46" s="50" t="s">
        <v>49</v>
      </c>
      <c r="B46" s="37"/>
      <c r="C46" s="38">
        <v>1000</v>
      </c>
      <c r="D46" s="37">
        <v>3189</v>
      </c>
      <c r="E46" s="39">
        <v>0.67</v>
      </c>
      <c r="F46" s="89"/>
      <c r="G46" s="82"/>
      <c r="H46" s="63"/>
      <c r="I46" s="29"/>
      <c r="J46" s="30"/>
    </row>
    <row r="47" spans="1:10" ht="15" customHeight="1">
      <c r="A47" s="50" t="s">
        <v>45</v>
      </c>
      <c r="B47" s="37">
        <v>3000</v>
      </c>
      <c r="C47" s="38"/>
      <c r="D47" s="37">
        <v>3000</v>
      </c>
      <c r="E47" s="39">
        <v>0.63</v>
      </c>
      <c r="F47" s="89"/>
      <c r="G47" s="82"/>
      <c r="H47" s="63"/>
      <c r="I47" s="29"/>
      <c r="J47" s="30"/>
    </row>
    <row r="48" spans="1:10" ht="15" customHeight="1">
      <c r="A48" s="50" t="s">
        <v>42</v>
      </c>
      <c r="B48" s="37"/>
      <c r="C48" s="38">
        <v>792.4</v>
      </c>
      <c r="D48" s="37">
        <v>2527</v>
      </c>
      <c r="E48" s="39">
        <v>0.53</v>
      </c>
      <c r="F48" s="89"/>
      <c r="G48" s="82"/>
      <c r="H48" s="63"/>
      <c r="I48" s="29"/>
      <c r="J48" s="30"/>
    </row>
    <row r="49" spans="1:10" ht="15" customHeight="1">
      <c r="A49" s="50" t="s">
        <v>32</v>
      </c>
      <c r="B49" s="37"/>
      <c r="C49" s="38">
        <v>778.1</v>
      </c>
      <c r="D49" s="37">
        <v>2481</v>
      </c>
      <c r="E49" s="39">
        <v>0.52</v>
      </c>
      <c r="F49" s="89"/>
      <c r="G49" s="82"/>
      <c r="H49" s="63"/>
      <c r="I49" s="29"/>
      <c r="J49" s="30"/>
    </row>
    <row r="50" spans="1:10" ht="15" customHeight="1">
      <c r="A50" s="50" t="s">
        <v>31</v>
      </c>
      <c r="B50" s="37"/>
      <c r="C50" s="38">
        <v>625</v>
      </c>
      <c r="D50" s="37">
        <v>1993</v>
      </c>
      <c r="E50" s="39">
        <v>0.42</v>
      </c>
      <c r="F50" s="89"/>
      <c r="G50" s="82"/>
      <c r="H50" s="63"/>
      <c r="I50" s="29"/>
      <c r="J50" s="30"/>
    </row>
    <row r="51" spans="1:10" ht="15" customHeight="1">
      <c r="A51" s="50" t="s">
        <v>41</v>
      </c>
      <c r="B51" s="37"/>
      <c r="C51" s="38">
        <v>584.6</v>
      </c>
      <c r="D51" s="37">
        <v>1864</v>
      </c>
      <c r="E51" s="39">
        <v>0.39</v>
      </c>
      <c r="F51" s="89"/>
      <c r="G51" s="82"/>
      <c r="H51" s="63"/>
      <c r="I51" s="29"/>
      <c r="J51" s="30"/>
    </row>
    <row r="52" spans="1:10" ht="15" customHeight="1">
      <c r="A52" s="50" t="s">
        <v>33</v>
      </c>
      <c r="B52" s="37"/>
      <c r="C52" s="38">
        <v>562</v>
      </c>
      <c r="D52" s="37">
        <v>1792</v>
      </c>
      <c r="E52" s="39">
        <v>0.38</v>
      </c>
      <c r="F52" s="89"/>
      <c r="G52" s="82"/>
      <c r="H52" s="63"/>
      <c r="I52" s="29"/>
      <c r="J52" s="30"/>
    </row>
    <row r="53" spans="1:10" ht="15" customHeight="1">
      <c r="A53" s="50" t="s">
        <v>24</v>
      </c>
      <c r="B53" s="37">
        <v>1705</v>
      </c>
      <c r="C53" s="38"/>
      <c r="D53" s="37">
        <v>1705</v>
      </c>
      <c r="E53" s="39">
        <v>0.36</v>
      </c>
      <c r="F53" s="89"/>
      <c r="G53" s="82"/>
      <c r="H53" s="63"/>
      <c r="I53" s="29"/>
      <c r="J53" s="30"/>
    </row>
    <row r="54" spans="1:10" ht="15" customHeight="1">
      <c r="A54" s="50" t="s">
        <v>34</v>
      </c>
      <c r="B54" s="37"/>
      <c r="C54" s="38">
        <v>532</v>
      </c>
      <c r="D54" s="37">
        <v>1697</v>
      </c>
      <c r="E54" s="39">
        <v>0.36</v>
      </c>
      <c r="F54" s="89"/>
      <c r="G54" s="82"/>
      <c r="H54" s="63"/>
      <c r="I54" s="29"/>
      <c r="J54" s="30"/>
    </row>
    <row r="55" spans="1:10" ht="15" customHeight="1">
      <c r="A55" s="50" t="s">
        <v>35</v>
      </c>
      <c r="B55" s="37"/>
      <c r="C55" s="38">
        <v>411.9</v>
      </c>
      <c r="D55" s="37">
        <v>1314</v>
      </c>
      <c r="E55" s="39">
        <v>0.28</v>
      </c>
      <c r="F55" s="89"/>
      <c r="G55" s="82"/>
      <c r="H55" s="63"/>
      <c r="I55" s="29"/>
      <c r="J55" s="30"/>
    </row>
    <row r="56" spans="1:10" ht="15" customHeight="1">
      <c r="A56" s="50" t="s">
        <v>37</v>
      </c>
      <c r="B56" s="37"/>
      <c r="C56" s="38">
        <v>405.6</v>
      </c>
      <c r="D56" s="37">
        <v>1293</v>
      </c>
      <c r="E56" s="39">
        <v>0.27</v>
      </c>
      <c r="F56" s="89"/>
      <c r="G56" s="82"/>
      <c r="H56" s="63"/>
      <c r="I56" s="29"/>
      <c r="J56" s="30"/>
    </row>
    <row r="57" spans="1:10" ht="15" customHeight="1">
      <c r="A57" s="50" t="s">
        <v>38</v>
      </c>
      <c r="B57" s="37"/>
      <c r="C57" s="38">
        <v>375</v>
      </c>
      <c r="D57" s="37">
        <v>1196</v>
      </c>
      <c r="E57" s="39">
        <v>0.25</v>
      </c>
      <c r="F57" s="89"/>
      <c r="G57" s="82"/>
      <c r="H57" s="63"/>
      <c r="I57" s="29"/>
      <c r="J57" s="30"/>
    </row>
    <row r="58" spans="1:10" ht="15" customHeight="1">
      <c r="A58" s="50" t="s">
        <v>44</v>
      </c>
      <c r="B58" s="37"/>
      <c r="C58" s="38">
        <v>336</v>
      </c>
      <c r="D58" s="37">
        <v>1072</v>
      </c>
      <c r="E58" s="39">
        <v>0.22</v>
      </c>
      <c r="F58" s="89"/>
      <c r="G58" s="82"/>
      <c r="H58" s="63"/>
      <c r="I58" s="29"/>
      <c r="J58" s="30"/>
    </row>
    <row r="59" spans="1:10" ht="15" customHeight="1">
      <c r="A59" s="50" t="s">
        <v>39</v>
      </c>
      <c r="B59" s="37"/>
      <c r="C59" s="38">
        <v>294</v>
      </c>
      <c r="D59" s="37">
        <v>938</v>
      </c>
      <c r="E59" s="39">
        <v>0.2</v>
      </c>
      <c r="F59" s="89"/>
      <c r="G59" s="82"/>
      <c r="H59" s="63"/>
      <c r="I59" s="29"/>
      <c r="J59" s="30"/>
    </row>
    <row r="60" spans="1:10" ht="15" customHeight="1">
      <c r="A60" s="50" t="s">
        <v>40</v>
      </c>
      <c r="B60" s="37"/>
      <c r="C60" s="38">
        <v>152</v>
      </c>
      <c r="D60" s="37">
        <v>485</v>
      </c>
      <c r="E60" s="39">
        <v>0.1</v>
      </c>
      <c r="F60" s="89"/>
      <c r="G60" s="82"/>
      <c r="H60" s="63"/>
      <c r="I60" s="29"/>
      <c r="J60" s="30"/>
    </row>
    <row r="61" spans="1:10" ht="15" customHeight="1">
      <c r="A61" s="50" t="s">
        <v>46</v>
      </c>
      <c r="B61" s="37">
        <v>200</v>
      </c>
      <c r="C61" s="38"/>
      <c r="D61" s="37">
        <v>200</v>
      </c>
      <c r="E61" s="39">
        <v>0.04</v>
      </c>
      <c r="F61" s="89"/>
      <c r="G61" s="82"/>
      <c r="H61" s="63"/>
      <c r="I61" s="29"/>
      <c r="J61" s="30"/>
    </row>
    <row r="62" spans="1:10" ht="6" customHeight="1">
      <c r="A62" s="36"/>
      <c r="B62" s="54"/>
      <c r="C62" s="84"/>
      <c r="D62" s="83"/>
      <c r="E62" s="55"/>
      <c r="F62" s="40"/>
      <c r="G62" s="41"/>
      <c r="H62" s="76"/>
      <c r="I62" s="30"/>
      <c r="J62" s="30"/>
    </row>
    <row r="63" spans="1:10" ht="13.5" customHeight="1">
      <c r="A63" s="56" t="s">
        <v>5</v>
      </c>
      <c r="B63" s="57">
        <f>+B17+B15+B21+B19+B10</f>
        <v>153601</v>
      </c>
      <c r="C63" s="57">
        <f>+C17+C15+C21+C19+C10</f>
        <v>101544.5</v>
      </c>
      <c r="D63" s="57">
        <f>+D17+D15+D21+D19+D10</f>
        <v>477427</v>
      </c>
      <c r="E63" s="26">
        <f>+E17+E15+E21+E19+E10</f>
        <v>100</v>
      </c>
      <c r="F63" s="57"/>
      <c r="G63" s="82"/>
      <c r="H63" s="27"/>
      <c r="I63" s="29"/>
      <c r="J63" s="30"/>
    </row>
    <row r="64" spans="1:9" ht="3" customHeight="1">
      <c r="A64" s="58"/>
      <c r="B64" s="59"/>
      <c r="C64" s="60"/>
      <c r="D64" s="58"/>
      <c r="E64" s="61"/>
      <c r="F64" s="74"/>
      <c r="G64" s="63"/>
      <c r="H64" s="76"/>
      <c r="I64" s="30"/>
    </row>
    <row r="65" spans="1:8" ht="13.5" customHeight="1">
      <c r="A65" s="64" t="s">
        <v>62</v>
      </c>
      <c r="B65" s="35"/>
      <c r="C65" s="35"/>
      <c r="D65" s="35"/>
      <c r="E65" s="65"/>
      <c r="F65" s="66"/>
      <c r="G65" s="67"/>
      <c r="H65" s="66"/>
    </row>
    <row r="66" spans="1:8" ht="13.5" customHeight="1">
      <c r="A66" s="86" t="s">
        <v>66</v>
      </c>
      <c r="B66" s="35"/>
      <c r="C66" s="35"/>
      <c r="D66" s="65"/>
      <c r="E66" s="65"/>
      <c r="F66" s="67"/>
      <c r="G66" s="67"/>
      <c r="H66" s="66"/>
    </row>
    <row r="67" spans="1:8" ht="13.5" customHeight="1">
      <c r="A67" s="64" t="s">
        <v>73</v>
      </c>
      <c r="B67" s="35"/>
      <c r="C67" s="35"/>
      <c r="D67" s="65"/>
      <c r="E67" s="65"/>
      <c r="F67" s="67"/>
      <c r="G67" s="67"/>
      <c r="H67" s="66"/>
    </row>
    <row r="68" spans="1:8" ht="13.5" customHeight="1">
      <c r="A68" s="87" t="s">
        <v>51</v>
      </c>
      <c r="B68" s="29"/>
      <c r="C68" s="29"/>
      <c r="D68" s="69"/>
      <c r="E68" s="65"/>
      <c r="F68" s="67"/>
      <c r="G68" s="67"/>
      <c r="H68" s="66"/>
    </row>
    <row r="69" spans="1:8" ht="13.5" customHeight="1">
      <c r="A69" s="68" t="s">
        <v>75</v>
      </c>
      <c r="B69" s="29"/>
      <c r="C69" s="29"/>
      <c r="D69" s="65"/>
      <c r="E69" s="30"/>
      <c r="F69" s="63"/>
      <c r="G69" s="63"/>
      <c r="H69" s="66"/>
    </row>
    <row r="70" spans="1:8" ht="12.75">
      <c r="A70" s="68" t="s">
        <v>65</v>
      </c>
      <c r="B70" s="29"/>
      <c r="C70" s="29"/>
      <c r="D70" s="65"/>
      <c r="F70" s="62"/>
      <c r="G70" s="63"/>
      <c r="H70" s="66"/>
    </row>
    <row r="71" spans="1:8" ht="12.75">
      <c r="A71" s="68" t="s">
        <v>59</v>
      </c>
      <c r="B71" s="29"/>
      <c r="C71" s="29"/>
      <c r="D71" s="65"/>
      <c r="F71" s="62"/>
      <c r="G71" s="63"/>
      <c r="H71" s="66"/>
    </row>
    <row r="72" spans="1:8" ht="12.75">
      <c r="A72" s="70"/>
      <c r="B72" s="29"/>
      <c r="C72" s="29"/>
      <c r="D72" s="65"/>
      <c r="F72" s="62"/>
      <c r="G72" s="63"/>
      <c r="H72" s="66"/>
    </row>
    <row r="73" spans="1:8" ht="12.75">
      <c r="A73" s="62"/>
      <c r="B73" s="29"/>
      <c r="C73" s="29"/>
      <c r="D73" s="29"/>
      <c r="F73" s="62"/>
      <c r="G73" s="63"/>
      <c r="H73" s="66"/>
    </row>
    <row r="74" spans="1:8" ht="12.75">
      <c r="A74" s="62"/>
      <c r="B74" s="29"/>
      <c r="C74" s="29"/>
      <c r="E74" s="71"/>
      <c r="F74" s="77"/>
      <c r="G74" s="63"/>
      <c r="H74" s="66"/>
    </row>
    <row r="75" spans="1:8" ht="12.75">
      <c r="A75" s="62"/>
      <c r="B75" s="29"/>
      <c r="C75" s="29"/>
      <c r="F75" s="62"/>
      <c r="G75" s="63"/>
      <c r="H75" s="66"/>
    </row>
    <row r="76" spans="1:8" ht="12.75">
      <c r="A76" s="62"/>
      <c r="B76" s="29"/>
      <c r="C76" s="29"/>
      <c r="F76" s="62"/>
      <c r="G76" s="63"/>
      <c r="H76" s="66"/>
    </row>
    <row r="77" spans="1:8" ht="12.75">
      <c r="A77" s="62"/>
      <c r="B77" s="72"/>
      <c r="C77" s="72"/>
      <c r="F77" s="62"/>
      <c r="G77" s="63"/>
      <c r="H77" s="76"/>
    </row>
    <row r="78" spans="1:8" ht="12.75">
      <c r="A78" s="62"/>
      <c r="B78" s="72"/>
      <c r="C78" s="72"/>
      <c r="F78" s="62"/>
      <c r="G78" s="63"/>
      <c r="H78" s="76"/>
    </row>
    <row r="79" spans="1:8" ht="12.75">
      <c r="A79" s="62"/>
      <c r="B79" s="72"/>
      <c r="C79" s="72"/>
      <c r="F79" s="62"/>
      <c r="G79" s="63"/>
      <c r="H79" s="76"/>
    </row>
    <row r="80" spans="1:8" ht="12.75">
      <c r="A80" s="62"/>
      <c r="B80" s="72"/>
      <c r="C80" s="66"/>
      <c r="F80" s="62"/>
      <c r="G80" s="63"/>
      <c r="H80" s="76"/>
    </row>
    <row r="81" spans="1:8" ht="12.75">
      <c r="A81" s="62"/>
      <c r="B81" s="72"/>
      <c r="C81" s="72"/>
      <c r="H81" s="28"/>
    </row>
    <row r="82" spans="1:8" ht="12.75">
      <c r="A82" s="62"/>
      <c r="B82" s="62"/>
      <c r="C82" s="72"/>
      <c r="H82" s="28"/>
    </row>
    <row r="83" spans="1:8" ht="12.75">
      <c r="A83" s="62"/>
      <c r="B83" s="62"/>
      <c r="C83" s="72"/>
      <c r="H83" s="28"/>
    </row>
    <row r="84" spans="1:8" ht="12.75">
      <c r="A84" s="62"/>
      <c r="B84" s="62"/>
      <c r="C84" s="72"/>
      <c r="H84" s="28"/>
    </row>
    <row r="85" spans="1:8" ht="12.75">
      <c r="A85" s="62"/>
      <c r="B85" s="62"/>
      <c r="C85" s="72"/>
      <c r="H85" s="28"/>
    </row>
    <row r="86" spans="1:8" ht="12.75">
      <c r="A86" s="62"/>
      <c r="B86" s="62"/>
      <c r="C86" s="72"/>
      <c r="H86" s="28"/>
    </row>
    <row r="87" spans="1:8" ht="12.75">
      <c r="A87" s="62"/>
      <c r="B87" s="62"/>
      <c r="C87" s="72"/>
      <c r="H87" s="28"/>
    </row>
    <row r="88" spans="1:8" ht="12.75">
      <c r="A88" s="62"/>
      <c r="B88" s="62"/>
      <c r="C88" s="72"/>
      <c r="H88" s="28"/>
    </row>
    <row r="89" spans="1:3" ht="12.75">
      <c r="A89" s="62"/>
      <c r="B89" s="62"/>
      <c r="C89" s="72"/>
    </row>
    <row r="90" spans="1:3" ht="12.75">
      <c r="A90" s="62"/>
      <c r="B90" s="62"/>
      <c r="C90" s="72"/>
    </row>
    <row r="91" spans="1:3" ht="12.75">
      <c r="A91" s="62"/>
      <c r="B91" s="62"/>
      <c r="C91" s="72"/>
    </row>
    <row r="92" spans="1:3" ht="12.75">
      <c r="A92" s="62"/>
      <c r="B92" s="62"/>
      <c r="C92" s="72"/>
    </row>
    <row r="93" spans="1:3" ht="12.75">
      <c r="A93" s="62"/>
      <c r="B93" s="62"/>
      <c r="C93" s="72"/>
    </row>
    <row r="94" spans="1:3" ht="12.75">
      <c r="A94" s="62"/>
      <c r="B94" s="62"/>
      <c r="C94" s="72"/>
    </row>
    <row r="95" spans="1:3" ht="12.75">
      <c r="A95" s="62"/>
      <c r="B95" s="62"/>
      <c r="C95" s="62"/>
    </row>
    <row r="96" spans="1:3" ht="12.75">
      <c r="A96" s="62"/>
      <c r="B96" s="62"/>
      <c r="C96" s="6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  <row r="106" spans="1:3" ht="12.75">
      <c r="A106" s="62"/>
      <c r="B106" s="62"/>
      <c r="C106" s="62"/>
    </row>
    <row r="107" spans="1:3" ht="12.75">
      <c r="A107" s="62"/>
      <c r="B107" s="62"/>
      <c r="C107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="75" zoomScaleNormal="75" workbookViewId="0" topLeftCell="A43">
      <selection activeCell="B67" sqref="B67"/>
    </sheetView>
  </sheetViews>
  <sheetFormatPr defaultColWidth="11.421875" defaultRowHeight="12.75"/>
  <cols>
    <col min="1" max="1" width="34.1406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68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23" t="s">
        <v>11</v>
      </c>
      <c r="B10" s="24">
        <f>+B13+B11+B12</f>
        <v>161203</v>
      </c>
      <c r="C10" s="24">
        <f>+C13+C11+C12</f>
        <v>48946</v>
      </c>
      <c r="D10" s="24">
        <f>SUM(D11:D13)</f>
        <v>316950</v>
      </c>
      <c r="E10" s="44">
        <f>+E11+E12+E13</f>
        <v>64.66830000000002</v>
      </c>
      <c r="F10" s="57"/>
      <c r="G10" s="27"/>
      <c r="H10" s="27"/>
      <c r="I10" s="29"/>
      <c r="J10" s="30"/>
    </row>
    <row r="11" spans="1:10" ht="15">
      <c r="A11" s="36" t="s">
        <v>14</v>
      </c>
      <c r="B11" s="37">
        <v>160941</v>
      </c>
      <c r="C11" s="38">
        <v>48915</v>
      </c>
      <c r="D11" s="37">
        <v>316589</v>
      </c>
      <c r="E11" s="39">
        <v>64.5947</v>
      </c>
      <c r="F11" s="89"/>
      <c r="G11" s="91"/>
      <c r="H11" s="27"/>
      <c r="I11" s="29"/>
      <c r="J11" s="30"/>
    </row>
    <row r="12" spans="1:10" ht="15">
      <c r="A12" s="36" t="s">
        <v>12</v>
      </c>
      <c r="B12" s="37">
        <v>261</v>
      </c>
      <c r="C12" s="38">
        <v>31</v>
      </c>
      <c r="D12" s="37">
        <v>360</v>
      </c>
      <c r="E12" s="39">
        <v>0.0734</v>
      </c>
      <c r="F12" s="89"/>
      <c r="G12" s="91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0.0002</v>
      </c>
      <c r="F13" s="89"/>
      <c r="G13" s="91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51"/>
      <c r="G14" s="41"/>
      <c r="H14" s="63"/>
      <c r="I14" s="29"/>
      <c r="J14" s="30"/>
    </row>
    <row r="15" spans="1:10" ht="15" customHeight="1">
      <c r="A15" s="23" t="s">
        <v>60</v>
      </c>
      <c r="B15" s="52">
        <v>3955</v>
      </c>
      <c r="C15" s="53"/>
      <c r="D15" s="85">
        <v>3955</v>
      </c>
      <c r="E15" s="25">
        <v>0.81</v>
      </c>
      <c r="F15" s="57"/>
      <c r="G15" s="91"/>
      <c r="H15" s="63"/>
      <c r="I15" s="29"/>
      <c r="J15" s="30"/>
    </row>
    <row r="16" spans="1:10" ht="15">
      <c r="A16" s="36"/>
      <c r="B16" s="37"/>
      <c r="C16" s="38"/>
      <c r="D16" s="37"/>
      <c r="E16" s="39"/>
      <c r="F16" s="34"/>
      <c r="G16" s="42"/>
      <c r="H16" s="76"/>
      <c r="I16" s="30"/>
      <c r="J16" s="30"/>
    </row>
    <row r="17" spans="1:10" ht="15" customHeight="1">
      <c r="A17" s="23" t="s">
        <v>50</v>
      </c>
      <c r="B17" s="52"/>
      <c r="C17" s="53">
        <f>14530+3748</f>
        <v>18278</v>
      </c>
      <c r="D17" s="85">
        <v>58161</v>
      </c>
      <c r="E17" s="25">
        <v>11.87</v>
      </c>
      <c r="F17" s="57"/>
      <c r="G17" s="90"/>
      <c r="H17" s="76"/>
      <c r="I17" s="30"/>
      <c r="J17" s="30"/>
    </row>
    <row r="18" spans="1:10" ht="15" customHeight="1">
      <c r="A18" s="23"/>
      <c r="B18" s="52"/>
      <c r="C18" s="53"/>
      <c r="D18" s="85"/>
      <c r="E18" s="25"/>
      <c r="F18" s="34"/>
      <c r="G18" s="42"/>
      <c r="H18" s="76"/>
      <c r="I18" s="30"/>
      <c r="J18" s="30"/>
    </row>
    <row r="19" spans="1:10" ht="15" customHeight="1">
      <c r="A19" s="23" t="s">
        <v>63</v>
      </c>
      <c r="B19" s="52">
        <v>5488</v>
      </c>
      <c r="C19" s="53"/>
      <c r="D19" s="85">
        <v>5488</v>
      </c>
      <c r="E19" s="25">
        <v>1.12</v>
      </c>
      <c r="F19" s="57"/>
      <c r="G19" s="82"/>
      <c r="H19" s="76"/>
      <c r="I19" s="30"/>
      <c r="J19" s="30"/>
    </row>
    <row r="20" spans="1:10" ht="15" customHeight="1">
      <c r="A20" s="43"/>
      <c r="B20" s="31"/>
      <c r="C20" s="32"/>
      <c r="D20" s="31"/>
      <c r="E20" s="33"/>
      <c r="F20" s="34"/>
      <c r="G20" s="42"/>
      <c r="H20" s="76"/>
      <c r="I20" s="30"/>
      <c r="J20" s="30"/>
    </row>
    <row r="21" spans="1:10" ht="15" customHeight="1">
      <c r="A21" s="23" t="s">
        <v>15</v>
      </c>
      <c r="B21" s="24">
        <f>+B23+B39</f>
        <v>22727</v>
      </c>
      <c r="C21" s="24">
        <f>+C23+C39</f>
        <v>26032.5</v>
      </c>
      <c r="D21" s="24">
        <f>+D23+D39</f>
        <v>105564</v>
      </c>
      <c r="E21" s="44">
        <f>+E23+E39</f>
        <v>21.5339</v>
      </c>
      <c r="F21" s="57"/>
      <c r="G21" s="27"/>
      <c r="H21" s="27"/>
      <c r="I21" s="29"/>
      <c r="J21" s="30"/>
    </row>
    <row r="22" spans="1:10" ht="6" customHeight="1">
      <c r="A22" s="36"/>
      <c r="B22" s="37"/>
      <c r="C22" s="38"/>
      <c r="D22" s="37"/>
      <c r="E22" s="39"/>
      <c r="F22" s="89"/>
      <c r="G22" s="41"/>
      <c r="H22" s="42"/>
      <c r="I22" s="29"/>
      <c r="J22" s="30"/>
    </row>
    <row r="23" spans="1:10" ht="15" customHeight="1">
      <c r="A23" s="45" t="s">
        <v>16</v>
      </c>
      <c r="B23" s="46">
        <f>SUM(B24:B37)</f>
        <v>13397</v>
      </c>
      <c r="C23" s="46">
        <f>SUM(C24:C37)</f>
        <v>9459.5</v>
      </c>
      <c r="D23" s="46">
        <f>SUM(D24:D37)</f>
        <v>43498</v>
      </c>
      <c r="E23" s="49">
        <f>SUM(E24:E37)</f>
        <v>8.8839</v>
      </c>
      <c r="F23" s="73"/>
      <c r="G23" s="47"/>
      <c r="H23" s="47"/>
      <c r="I23" s="29"/>
      <c r="J23" s="30"/>
    </row>
    <row r="24" spans="1:10" ht="15" customHeight="1">
      <c r="A24" s="48" t="s">
        <v>19</v>
      </c>
      <c r="B24" s="37">
        <v>5720</v>
      </c>
      <c r="C24" s="38">
        <v>2361</v>
      </c>
      <c r="D24" s="37">
        <v>13233</v>
      </c>
      <c r="E24" s="39">
        <v>2.7</v>
      </c>
      <c r="F24" s="89"/>
      <c r="G24" s="91"/>
      <c r="H24" s="63"/>
      <c r="I24" s="29"/>
      <c r="J24" s="30"/>
    </row>
    <row r="25" spans="1:10" ht="15" customHeight="1">
      <c r="A25" s="48" t="s">
        <v>17</v>
      </c>
      <c r="B25" s="37">
        <v>5377</v>
      </c>
      <c r="C25" s="38">
        <v>954</v>
      </c>
      <c r="D25" s="37">
        <v>8413</v>
      </c>
      <c r="E25" s="39">
        <v>1.72</v>
      </c>
      <c r="F25" s="89"/>
      <c r="G25" s="91"/>
      <c r="H25" s="63"/>
      <c r="I25" s="29"/>
      <c r="J25" s="30"/>
    </row>
    <row r="26" spans="1:10" ht="15" customHeight="1">
      <c r="A26" s="48" t="s">
        <v>53</v>
      </c>
      <c r="B26" s="37"/>
      <c r="C26" s="38">
        <v>1143</v>
      </c>
      <c r="D26" s="37">
        <v>3637</v>
      </c>
      <c r="E26" s="39">
        <v>0.7421</v>
      </c>
      <c r="F26" s="89"/>
      <c r="G26" s="91"/>
      <c r="H26" s="63"/>
      <c r="I26" s="29"/>
      <c r="J26" s="30"/>
    </row>
    <row r="27" spans="1:10" ht="15" customHeight="1">
      <c r="A27" s="48" t="s">
        <v>48</v>
      </c>
      <c r="B27" s="37"/>
      <c r="C27" s="38">
        <v>1175</v>
      </c>
      <c r="D27" s="37">
        <v>3739</v>
      </c>
      <c r="E27" s="39">
        <v>0.7629</v>
      </c>
      <c r="F27" s="89"/>
      <c r="G27" s="91"/>
      <c r="H27" s="63"/>
      <c r="I27" s="29"/>
      <c r="J27" s="30"/>
    </row>
    <row r="28" spans="1:10" ht="15" customHeight="1">
      <c r="A28" s="48" t="s">
        <v>21</v>
      </c>
      <c r="B28" s="37"/>
      <c r="C28" s="38">
        <v>1037</v>
      </c>
      <c r="D28" s="37">
        <v>3300</v>
      </c>
      <c r="E28" s="39">
        <v>0.6733</v>
      </c>
      <c r="F28" s="89"/>
      <c r="G28" s="91"/>
      <c r="H28" s="63"/>
      <c r="I28" s="29"/>
      <c r="J28" s="30"/>
    </row>
    <row r="29" spans="1:10" ht="15" customHeight="1">
      <c r="A29" s="48" t="s">
        <v>18</v>
      </c>
      <c r="B29" s="37"/>
      <c r="C29" s="38">
        <v>738.7</v>
      </c>
      <c r="D29" s="37">
        <v>2351</v>
      </c>
      <c r="E29" s="39">
        <v>0.48</v>
      </c>
      <c r="F29" s="89"/>
      <c r="G29" s="91"/>
      <c r="H29" s="63"/>
      <c r="I29" s="29"/>
      <c r="J29" s="30"/>
    </row>
    <row r="30" spans="1:10" ht="15" customHeight="1">
      <c r="A30" s="48" t="s">
        <v>20</v>
      </c>
      <c r="B30" s="37"/>
      <c r="C30" s="38">
        <v>711</v>
      </c>
      <c r="D30" s="37">
        <v>2262</v>
      </c>
      <c r="E30" s="39">
        <v>0.4616</v>
      </c>
      <c r="F30" s="89"/>
      <c r="G30" s="91"/>
      <c r="H30" s="63"/>
      <c r="I30" s="29"/>
      <c r="J30" s="30"/>
    </row>
    <row r="31" spans="1:10" ht="15" customHeight="1">
      <c r="A31" s="48" t="s">
        <v>22</v>
      </c>
      <c r="B31" s="37"/>
      <c r="C31" s="38">
        <v>708</v>
      </c>
      <c r="D31" s="37">
        <v>2253</v>
      </c>
      <c r="E31" s="39">
        <v>0.46</v>
      </c>
      <c r="F31" s="89"/>
      <c r="G31" s="91"/>
      <c r="H31" s="63"/>
      <c r="I31" s="29"/>
      <c r="J31" s="30"/>
    </row>
    <row r="32" spans="1:10" ht="15" customHeight="1">
      <c r="A32" s="48" t="s">
        <v>58</v>
      </c>
      <c r="B32" s="37">
        <v>1300</v>
      </c>
      <c r="C32" s="38"/>
      <c r="D32" s="37">
        <v>1300</v>
      </c>
      <c r="E32" s="39">
        <v>0.27</v>
      </c>
      <c r="F32" s="89"/>
      <c r="G32" s="91"/>
      <c r="H32" s="63"/>
      <c r="I32" s="29"/>
      <c r="J32" s="30"/>
    </row>
    <row r="33" spans="1:10" ht="15" customHeight="1">
      <c r="A33" s="48" t="s">
        <v>52</v>
      </c>
      <c r="B33" s="37">
        <v>1000</v>
      </c>
      <c r="C33" s="38"/>
      <c r="D33" s="37">
        <v>1000</v>
      </c>
      <c r="E33" s="39">
        <v>0.204</v>
      </c>
      <c r="F33" s="89"/>
      <c r="G33" s="91"/>
      <c r="H33" s="63"/>
      <c r="I33" s="29"/>
      <c r="J33" s="30"/>
    </row>
    <row r="34" spans="1:10" ht="15" customHeight="1">
      <c r="A34" s="48" t="s">
        <v>55</v>
      </c>
      <c r="B34" s="37"/>
      <c r="C34" s="38">
        <v>239.8</v>
      </c>
      <c r="D34" s="37">
        <v>763</v>
      </c>
      <c r="E34" s="39">
        <v>0.16</v>
      </c>
      <c r="F34" s="89"/>
      <c r="G34" s="91"/>
      <c r="H34" s="63"/>
      <c r="I34" s="29"/>
      <c r="J34" s="30"/>
    </row>
    <row r="35" spans="1:10" ht="15" customHeight="1">
      <c r="A35" s="48" t="s">
        <v>70</v>
      </c>
      <c r="B35" s="37"/>
      <c r="C35" s="38">
        <v>165</v>
      </c>
      <c r="D35" s="37">
        <v>525</v>
      </c>
      <c r="E35" s="39">
        <v>0.11</v>
      </c>
      <c r="F35" s="89"/>
      <c r="G35" s="91"/>
      <c r="H35" s="63"/>
      <c r="I35" s="29"/>
      <c r="J35" s="30"/>
    </row>
    <row r="36" spans="1:10" ht="15" customHeight="1">
      <c r="A36" s="48" t="s">
        <v>69</v>
      </c>
      <c r="B36" s="37"/>
      <c r="C36" s="38">
        <v>145</v>
      </c>
      <c r="D36" s="37">
        <v>461</v>
      </c>
      <c r="E36" s="39">
        <v>0.09</v>
      </c>
      <c r="F36" s="89"/>
      <c r="G36" s="91"/>
      <c r="H36" s="63"/>
      <c r="I36" s="29"/>
      <c r="J36" s="30"/>
    </row>
    <row r="37" spans="1:10" ht="15" customHeight="1">
      <c r="A37" s="48" t="s">
        <v>64</v>
      </c>
      <c r="B37" s="37"/>
      <c r="C37" s="38">
        <v>82</v>
      </c>
      <c r="D37" s="37">
        <v>261</v>
      </c>
      <c r="E37" s="39">
        <v>0.05</v>
      </c>
      <c r="F37" s="89"/>
      <c r="G37" s="91"/>
      <c r="H37" s="63"/>
      <c r="I37" s="29"/>
      <c r="J37" s="30"/>
    </row>
    <row r="38" spans="1:10" ht="15" customHeight="1">
      <c r="A38" s="48"/>
      <c r="B38" s="37"/>
      <c r="C38" s="38"/>
      <c r="D38" s="37"/>
      <c r="E38" s="39"/>
      <c r="F38" s="40"/>
      <c r="G38" s="42"/>
      <c r="H38" s="76"/>
      <c r="I38" s="30"/>
      <c r="J38" s="30"/>
    </row>
    <row r="39" spans="1:10" ht="15" customHeight="1">
      <c r="A39" s="45" t="s">
        <v>23</v>
      </c>
      <c r="B39" s="46">
        <f>SUM(B40:B63)</f>
        <v>9330</v>
      </c>
      <c r="C39" s="46">
        <f>SUM(C40:C63)</f>
        <v>16573</v>
      </c>
      <c r="D39" s="46">
        <f>SUM(D40:D63)</f>
        <v>62066</v>
      </c>
      <c r="E39" s="49">
        <f>SUM(E40:E63)</f>
        <v>12.649999999999999</v>
      </c>
      <c r="F39" s="73"/>
      <c r="G39" s="47"/>
      <c r="H39" s="47"/>
      <c r="I39" s="29"/>
      <c r="J39" s="30"/>
    </row>
    <row r="40" spans="1:10" ht="15" customHeight="1">
      <c r="A40" s="50" t="s">
        <v>47</v>
      </c>
      <c r="B40" s="37"/>
      <c r="C40" s="38">
        <v>2189</v>
      </c>
      <c r="D40" s="37">
        <v>6965</v>
      </c>
      <c r="E40" s="39">
        <v>1.42</v>
      </c>
      <c r="F40" s="89"/>
      <c r="G40" s="82"/>
      <c r="H40" s="63"/>
      <c r="I40" s="29"/>
      <c r="J40" s="30"/>
    </row>
    <row r="41" spans="1:10" ht="15" customHeight="1">
      <c r="A41" s="50" t="s">
        <v>26</v>
      </c>
      <c r="B41" s="37"/>
      <c r="C41" s="38">
        <v>2036</v>
      </c>
      <c r="D41" s="37">
        <v>6479</v>
      </c>
      <c r="E41" s="39">
        <v>1.32</v>
      </c>
      <c r="F41" s="89"/>
      <c r="G41" s="82"/>
      <c r="H41" s="63"/>
      <c r="I41" s="29"/>
      <c r="J41" s="30"/>
    </row>
    <row r="42" spans="1:10" ht="15" customHeight="1">
      <c r="A42" s="50" t="s">
        <v>25</v>
      </c>
      <c r="B42" s="37">
        <v>4425</v>
      </c>
      <c r="C42" s="38">
        <v>100</v>
      </c>
      <c r="D42" s="37">
        <v>4743</v>
      </c>
      <c r="E42" s="39">
        <v>0.97</v>
      </c>
      <c r="F42" s="89"/>
      <c r="G42" s="82"/>
      <c r="H42" s="63"/>
      <c r="I42" s="29"/>
      <c r="J42" s="30"/>
    </row>
    <row r="43" spans="1:10" ht="15" customHeight="1">
      <c r="A43" s="50" t="s">
        <v>27</v>
      </c>
      <c r="B43" s="37"/>
      <c r="C43" s="38">
        <v>1329</v>
      </c>
      <c r="D43" s="37">
        <v>4229</v>
      </c>
      <c r="E43" s="39">
        <v>0.86</v>
      </c>
      <c r="F43" s="89"/>
      <c r="G43" s="82"/>
      <c r="H43" s="63"/>
      <c r="I43" s="29"/>
      <c r="J43" s="30"/>
    </row>
    <row r="44" spans="1:10" ht="15" customHeight="1">
      <c r="A44" s="50" t="s">
        <v>36</v>
      </c>
      <c r="B44" s="37"/>
      <c r="C44" s="38">
        <v>1282</v>
      </c>
      <c r="D44" s="37">
        <v>4079</v>
      </c>
      <c r="E44" s="39">
        <v>0.83</v>
      </c>
      <c r="F44" s="89"/>
      <c r="G44" s="82"/>
      <c r="H44" s="63"/>
      <c r="I44" s="29"/>
      <c r="J44" s="30"/>
    </row>
    <row r="45" spans="1:10" ht="15" customHeight="1">
      <c r="A45" s="50" t="s">
        <v>29</v>
      </c>
      <c r="B45" s="37"/>
      <c r="C45" s="38">
        <v>1052</v>
      </c>
      <c r="D45" s="37">
        <v>3347</v>
      </c>
      <c r="E45" s="39">
        <v>0.68</v>
      </c>
      <c r="F45" s="89"/>
      <c r="G45" s="82"/>
      <c r="H45" s="63"/>
      <c r="I45" s="29"/>
      <c r="J45" s="30"/>
    </row>
    <row r="46" spans="1:10" ht="15" customHeight="1">
      <c r="A46" s="50" t="s">
        <v>30</v>
      </c>
      <c r="B46" s="37"/>
      <c r="C46" s="38">
        <v>1004</v>
      </c>
      <c r="D46" s="37">
        <v>3195</v>
      </c>
      <c r="E46" s="39">
        <v>0.65</v>
      </c>
      <c r="F46" s="89"/>
      <c r="G46" s="82"/>
      <c r="H46" s="63"/>
      <c r="I46" s="29"/>
      <c r="J46" s="30"/>
    </row>
    <row r="47" spans="1:10" ht="15" customHeight="1">
      <c r="A47" s="50" t="s">
        <v>43</v>
      </c>
      <c r="B47" s="37"/>
      <c r="C47" s="38">
        <v>1000</v>
      </c>
      <c r="D47" s="37">
        <v>3182</v>
      </c>
      <c r="E47" s="39">
        <v>0.65</v>
      </c>
      <c r="F47" s="89"/>
      <c r="G47" s="82"/>
      <c r="H47" s="63"/>
      <c r="I47" s="29"/>
      <c r="J47" s="30"/>
    </row>
    <row r="48" spans="1:10" ht="15" customHeight="1">
      <c r="A48" s="50" t="s">
        <v>45</v>
      </c>
      <c r="B48" s="37">
        <v>3000</v>
      </c>
      <c r="C48" s="38"/>
      <c r="D48" s="37">
        <v>3000</v>
      </c>
      <c r="E48" s="39">
        <v>0.61</v>
      </c>
      <c r="F48" s="89"/>
      <c r="G48" s="82"/>
      <c r="H48" s="63"/>
      <c r="I48" s="29"/>
      <c r="J48" s="30"/>
    </row>
    <row r="49" spans="1:10" ht="15" customHeight="1">
      <c r="A49" s="50" t="s">
        <v>49</v>
      </c>
      <c r="B49" s="37"/>
      <c r="C49" s="38">
        <v>938</v>
      </c>
      <c r="D49" s="37">
        <v>2985</v>
      </c>
      <c r="E49" s="39">
        <v>0.61</v>
      </c>
      <c r="F49" s="89"/>
      <c r="G49" s="82"/>
      <c r="H49" s="63"/>
      <c r="I49" s="29"/>
      <c r="J49" s="30"/>
    </row>
    <row r="50" spans="1:10" ht="15" customHeight="1">
      <c r="A50" s="50" t="s">
        <v>42</v>
      </c>
      <c r="B50" s="37"/>
      <c r="C50" s="38">
        <v>761</v>
      </c>
      <c r="D50" s="37">
        <v>2422</v>
      </c>
      <c r="E50" s="39">
        <v>0.49</v>
      </c>
      <c r="F50" s="89"/>
      <c r="G50" s="82"/>
      <c r="H50" s="63"/>
      <c r="I50" s="29"/>
      <c r="J50" s="30"/>
    </row>
    <row r="51" spans="1:10" ht="15" customHeight="1">
      <c r="A51" s="50" t="s">
        <v>32</v>
      </c>
      <c r="B51" s="37"/>
      <c r="C51" s="38">
        <v>717</v>
      </c>
      <c r="D51" s="37">
        <v>2281</v>
      </c>
      <c r="E51" s="39">
        <v>0.47</v>
      </c>
      <c r="F51" s="89"/>
      <c r="G51" s="82"/>
      <c r="H51" s="63"/>
      <c r="I51" s="29"/>
      <c r="J51" s="30"/>
    </row>
    <row r="52" spans="1:10" ht="15" customHeight="1">
      <c r="A52" s="50" t="s">
        <v>31</v>
      </c>
      <c r="B52" s="37"/>
      <c r="C52" s="38">
        <v>604</v>
      </c>
      <c r="D52" s="37">
        <v>1922</v>
      </c>
      <c r="E52" s="39">
        <v>0.39</v>
      </c>
      <c r="F52" s="89"/>
      <c r="G52" s="82"/>
      <c r="H52" s="63"/>
      <c r="I52" s="29"/>
      <c r="J52" s="30"/>
    </row>
    <row r="53" spans="1:10" ht="15" customHeight="1">
      <c r="A53" s="50" t="s">
        <v>33</v>
      </c>
      <c r="B53" s="37"/>
      <c r="C53" s="38">
        <v>562</v>
      </c>
      <c r="D53" s="37">
        <v>1788</v>
      </c>
      <c r="E53" s="39">
        <v>0.36</v>
      </c>
      <c r="F53" s="89"/>
      <c r="G53" s="82"/>
      <c r="H53" s="63"/>
      <c r="I53" s="29"/>
      <c r="J53" s="30"/>
    </row>
    <row r="54" spans="1:10" ht="15" customHeight="1">
      <c r="A54" s="50" t="s">
        <v>41</v>
      </c>
      <c r="B54" s="37"/>
      <c r="C54" s="38">
        <v>556</v>
      </c>
      <c r="D54" s="37">
        <v>1769</v>
      </c>
      <c r="E54" s="39">
        <v>0.36</v>
      </c>
      <c r="F54" s="89"/>
      <c r="G54" s="82"/>
      <c r="H54" s="63"/>
      <c r="I54" s="29"/>
      <c r="J54" s="30"/>
    </row>
    <row r="55" spans="1:10" ht="15" customHeight="1">
      <c r="A55" s="50" t="s">
        <v>24</v>
      </c>
      <c r="B55" s="37">
        <v>1705</v>
      </c>
      <c r="C55" s="38"/>
      <c r="D55" s="37">
        <v>1705</v>
      </c>
      <c r="E55" s="39">
        <v>0.35</v>
      </c>
      <c r="F55" s="89"/>
      <c r="G55" s="82"/>
      <c r="H55" s="63"/>
      <c r="I55" s="29"/>
      <c r="J55" s="30"/>
    </row>
    <row r="56" spans="1:10" ht="15" customHeight="1">
      <c r="A56" s="50" t="s">
        <v>34</v>
      </c>
      <c r="B56" s="37"/>
      <c r="C56" s="38">
        <v>532</v>
      </c>
      <c r="D56" s="37">
        <v>1693</v>
      </c>
      <c r="E56" s="39">
        <v>0.35</v>
      </c>
      <c r="F56" s="89"/>
      <c r="G56" s="82"/>
      <c r="H56" s="63"/>
      <c r="I56" s="29"/>
      <c r="J56" s="30"/>
    </row>
    <row r="57" spans="1:10" ht="15" customHeight="1">
      <c r="A57" s="50" t="s">
        <v>37</v>
      </c>
      <c r="B57" s="37"/>
      <c r="C57" s="38">
        <v>393</v>
      </c>
      <c r="D57" s="37">
        <v>1251</v>
      </c>
      <c r="E57" s="39">
        <v>0.26</v>
      </c>
      <c r="F57" s="89"/>
      <c r="G57" s="82"/>
      <c r="H57" s="63"/>
      <c r="I57" s="29"/>
      <c r="J57" s="30"/>
    </row>
    <row r="58" spans="1:10" ht="15" customHeight="1">
      <c r="A58" s="50" t="s">
        <v>35</v>
      </c>
      <c r="B58" s="37"/>
      <c r="C58" s="38">
        <v>382</v>
      </c>
      <c r="D58" s="37">
        <v>1216</v>
      </c>
      <c r="E58" s="39">
        <v>0.25</v>
      </c>
      <c r="F58" s="89"/>
      <c r="G58" s="82"/>
      <c r="H58" s="63"/>
      <c r="I58" s="29"/>
      <c r="J58" s="30"/>
    </row>
    <row r="59" spans="1:10" ht="15" customHeight="1">
      <c r="A59" s="50" t="s">
        <v>38</v>
      </c>
      <c r="B59" s="37"/>
      <c r="C59" s="38">
        <v>375</v>
      </c>
      <c r="D59" s="37">
        <v>1193</v>
      </c>
      <c r="E59" s="39">
        <v>0.24</v>
      </c>
      <c r="F59" s="89"/>
      <c r="G59" s="82"/>
      <c r="H59" s="63"/>
      <c r="I59" s="29"/>
      <c r="J59" s="30"/>
    </row>
    <row r="60" spans="1:10" ht="15" customHeight="1">
      <c r="A60" s="50" t="s">
        <v>44</v>
      </c>
      <c r="B60" s="37"/>
      <c r="C60" s="38">
        <v>315</v>
      </c>
      <c r="D60" s="37">
        <v>1002</v>
      </c>
      <c r="E60" s="39">
        <v>0.2</v>
      </c>
      <c r="F60" s="89"/>
      <c r="G60" s="82"/>
      <c r="H60" s="63"/>
      <c r="I60" s="29"/>
      <c r="J60" s="30"/>
    </row>
    <row r="61" spans="1:10" ht="15" customHeight="1">
      <c r="A61" s="50" t="s">
        <v>39</v>
      </c>
      <c r="B61" s="37"/>
      <c r="C61" s="38">
        <v>294</v>
      </c>
      <c r="D61" s="37">
        <v>936</v>
      </c>
      <c r="E61" s="39">
        <v>0.19</v>
      </c>
      <c r="F61" s="89"/>
      <c r="G61" s="82"/>
      <c r="H61" s="63"/>
      <c r="I61" s="29"/>
      <c r="J61" s="30"/>
    </row>
    <row r="62" spans="1:10" ht="15" customHeight="1">
      <c r="A62" s="50" t="s">
        <v>40</v>
      </c>
      <c r="B62" s="37"/>
      <c r="C62" s="38">
        <v>152</v>
      </c>
      <c r="D62" s="37">
        <v>484</v>
      </c>
      <c r="E62" s="39">
        <v>0.1</v>
      </c>
      <c r="F62" s="89"/>
      <c r="G62" s="82"/>
      <c r="H62" s="63"/>
      <c r="I62" s="29"/>
      <c r="J62" s="30"/>
    </row>
    <row r="63" spans="1:10" ht="15" customHeight="1">
      <c r="A63" s="50" t="s">
        <v>46</v>
      </c>
      <c r="B63" s="37">
        <v>200</v>
      </c>
      <c r="C63" s="38"/>
      <c r="D63" s="37">
        <v>200</v>
      </c>
      <c r="E63" s="39">
        <v>0.04</v>
      </c>
      <c r="F63" s="89"/>
      <c r="G63" s="82"/>
      <c r="H63" s="63"/>
      <c r="I63" s="29"/>
      <c r="J63" s="30"/>
    </row>
    <row r="64" spans="1:10" ht="6" customHeight="1">
      <c r="A64" s="36"/>
      <c r="B64" s="54"/>
      <c r="C64" s="84"/>
      <c r="D64" s="83"/>
      <c r="E64" s="55"/>
      <c r="F64" s="40"/>
      <c r="G64" s="41"/>
      <c r="H64" s="76"/>
      <c r="I64" s="30"/>
      <c r="J64" s="30"/>
    </row>
    <row r="65" spans="1:10" ht="13.5" customHeight="1">
      <c r="A65" s="56" t="s">
        <v>5</v>
      </c>
      <c r="B65" s="57">
        <f>+B17+B15+B21+B19+B10</f>
        <v>193373</v>
      </c>
      <c r="C65" s="57">
        <f>+C17+C15+C21+C19+C10</f>
        <v>93256.5</v>
      </c>
      <c r="D65" s="57">
        <f>+D17+D15+D21+D19+D10</f>
        <v>490118</v>
      </c>
      <c r="E65" s="26">
        <f>+E17+E15+E21+E19+E10</f>
        <v>100.00220000000002</v>
      </c>
      <c r="F65" s="57"/>
      <c r="G65" s="27"/>
      <c r="H65" s="27"/>
      <c r="I65" s="29"/>
      <c r="J65" s="30"/>
    </row>
    <row r="66" spans="1:9" ht="3" customHeight="1">
      <c r="A66" s="58"/>
      <c r="B66" s="59"/>
      <c r="C66" s="60"/>
      <c r="D66" s="58"/>
      <c r="E66" s="61"/>
      <c r="F66" s="74"/>
      <c r="G66" s="63"/>
      <c r="H66" s="76"/>
      <c r="I66" s="30"/>
    </row>
    <row r="67" spans="1:8" ht="13.5" customHeight="1">
      <c r="A67" s="64" t="s">
        <v>62</v>
      </c>
      <c r="B67" s="29">
        <f>+B65/D65</f>
        <v>0.3945437629305596</v>
      </c>
      <c r="C67" s="35"/>
      <c r="D67" s="35"/>
      <c r="E67" s="65"/>
      <c r="F67" s="66"/>
      <c r="G67" s="67"/>
      <c r="H67" s="66"/>
    </row>
    <row r="68" spans="1:8" ht="13.5" customHeight="1">
      <c r="A68" s="86" t="s">
        <v>72</v>
      </c>
      <c r="B68" s="35"/>
      <c r="C68" s="35"/>
      <c r="D68" s="65"/>
      <c r="E68" s="65"/>
      <c r="F68" s="67"/>
      <c r="G68" s="67"/>
      <c r="H68" s="66"/>
    </row>
    <row r="69" spans="1:8" ht="13.5" customHeight="1">
      <c r="A69" s="64" t="s">
        <v>73</v>
      </c>
      <c r="B69" s="35"/>
      <c r="C69" s="35"/>
      <c r="D69" s="65"/>
      <c r="E69" s="65"/>
      <c r="F69" s="67"/>
      <c r="G69" s="67"/>
      <c r="H69" s="66"/>
    </row>
    <row r="70" spans="1:8" ht="13.5" customHeight="1">
      <c r="A70" s="87" t="s">
        <v>51</v>
      </c>
      <c r="B70" s="29"/>
      <c r="C70" s="29"/>
      <c r="D70" s="69"/>
      <c r="E70" s="65"/>
      <c r="F70" s="67"/>
      <c r="G70" s="67"/>
      <c r="H70" s="66"/>
    </row>
    <row r="71" spans="1:8" ht="13.5" customHeight="1">
      <c r="A71" s="68" t="s">
        <v>76</v>
      </c>
      <c r="B71" s="29"/>
      <c r="C71" s="29"/>
      <c r="D71" s="65"/>
      <c r="E71" s="30"/>
      <c r="F71" s="63"/>
      <c r="G71" s="63"/>
      <c r="H71" s="66"/>
    </row>
    <row r="72" spans="1:8" ht="12.75">
      <c r="A72" s="68" t="s">
        <v>71</v>
      </c>
      <c r="B72" s="29"/>
      <c r="C72" s="29"/>
      <c r="D72" s="65"/>
      <c r="F72" s="62"/>
      <c r="G72" s="63"/>
      <c r="H72" s="66"/>
    </row>
    <row r="73" spans="1:8" ht="12.75">
      <c r="A73" s="68" t="s">
        <v>59</v>
      </c>
      <c r="B73" s="29"/>
      <c r="C73" s="29"/>
      <c r="D73" s="65"/>
      <c r="F73" s="62"/>
      <c r="G73" s="63"/>
      <c r="H73" s="66"/>
    </row>
    <row r="74" spans="1:8" ht="12.75">
      <c r="A74" s="70"/>
      <c r="B74" s="29"/>
      <c r="C74" s="29"/>
      <c r="D74" s="65"/>
      <c r="F74" s="62"/>
      <c r="G74" s="63"/>
      <c r="H74" s="66"/>
    </row>
    <row r="75" spans="1:8" ht="12.75">
      <c r="A75" s="62"/>
      <c r="B75" s="29"/>
      <c r="C75" s="29"/>
      <c r="D75" s="29"/>
      <c r="F75" s="62"/>
      <c r="G75" s="63"/>
      <c r="H75" s="66"/>
    </row>
    <row r="76" spans="1:8" ht="12.75">
      <c r="A76" s="62"/>
      <c r="B76" s="29"/>
      <c r="C76" s="29"/>
      <c r="E76" s="71"/>
      <c r="F76" s="77"/>
      <c r="G76" s="63"/>
      <c r="H76" s="66"/>
    </row>
    <row r="77" spans="1:8" ht="12.75">
      <c r="A77" s="62"/>
      <c r="B77" s="29"/>
      <c r="C77" s="29"/>
      <c r="F77" s="62"/>
      <c r="G77" s="63"/>
      <c r="H77" s="66"/>
    </row>
    <row r="78" spans="1:8" ht="12.75">
      <c r="A78" s="62"/>
      <c r="B78" s="29"/>
      <c r="C78" s="29"/>
      <c r="F78" s="62"/>
      <c r="G78" s="63"/>
      <c r="H78" s="66"/>
    </row>
    <row r="79" spans="1:8" ht="12.75">
      <c r="A79" s="62"/>
      <c r="B79" s="72"/>
      <c r="C79" s="72"/>
      <c r="F79" s="62"/>
      <c r="G79" s="63"/>
      <c r="H79" s="76"/>
    </row>
    <row r="80" spans="1:8" ht="12.75">
      <c r="A80" s="62"/>
      <c r="B80" s="72"/>
      <c r="C80" s="72"/>
      <c r="F80" s="62"/>
      <c r="G80" s="63"/>
      <c r="H80" s="76"/>
    </row>
    <row r="81" spans="1:8" ht="12.75">
      <c r="A81" s="62"/>
      <c r="B81" s="72"/>
      <c r="C81" s="72"/>
      <c r="F81" s="62"/>
      <c r="G81" s="63"/>
      <c r="H81" s="76"/>
    </row>
    <row r="82" spans="1:8" ht="12.75">
      <c r="A82" s="62"/>
      <c r="B82" s="72"/>
      <c r="C82" s="66"/>
      <c r="F82" s="62"/>
      <c r="G82" s="63"/>
      <c r="H82" s="76"/>
    </row>
    <row r="83" spans="1:8" ht="12.75">
      <c r="A83" s="62"/>
      <c r="B83" s="72"/>
      <c r="C83" s="72"/>
      <c r="F83" s="62"/>
      <c r="G83" s="63"/>
      <c r="H83" s="28"/>
    </row>
    <row r="84" spans="1:8" ht="12.75">
      <c r="A84" s="62"/>
      <c r="B84" s="62"/>
      <c r="C84" s="72"/>
      <c r="F84" s="62"/>
      <c r="G84" s="63"/>
      <c r="H84" s="28"/>
    </row>
    <row r="85" spans="1:8" ht="12.75">
      <c r="A85" s="62"/>
      <c r="B85" s="62"/>
      <c r="C85" s="72"/>
      <c r="F85" s="62"/>
      <c r="G85" s="63"/>
      <c r="H85" s="28"/>
    </row>
    <row r="86" spans="1:8" ht="12.75">
      <c r="A86" s="62"/>
      <c r="B86" s="62"/>
      <c r="C86" s="72"/>
      <c r="F86" s="62"/>
      <c r="G86" s="63"/>
      <c r="H86" s="28"/>
    </row>
    <row r="87" spans="1:8" ht="12.75">
      <c r="A87" s="62"/>
      <c r="B87" s="62"/>
      <c r="C87" s="72"/>
      <c r="F87" s="62"/>
      <c r="G87" s="63"/>
      <c r="H87" s="28"/>
    </row>
    <row r="88" spans="1:8" ht="12.75">
      <c r="A88" s="62"/>
      <c r="B88" s="62"/>
      <c r="C88" s="72"/>
      <c r="F88" s="62"/>
      <c r="G88" s="63"/>
      <c r="H88" s="28"/>
    </row>
    <row r="89" spans="1:8" ht="12.75">
      <c r="A89" s="62"/>
      <c r="B89" s="62"/>
      <c r="C89" s="72"/>
      <c r="F89" s="62"/>
      <c r="G89" s="63"/>
      <c r="H89" s="28"/>
    </row>
    <row r="90" spans="1:8" ht="12.75">
      <c r="A90" s="62"/>
      <c r="B90" s="62"/>
      <c r="C90" s="72"/>
      <c r="H90" s="28"/>
    </row>
    <row r="91" spans="1:3" ht="12.75">
      <c r="A91" s="62"/>
      <c r="B91" s="62"/>
      <c r="C91" s="72"/>
    </row>
    <row r="92" spans="1:3" ht="12.75">
      <c r="A92" s="62"/>
      <c r="B92" s="62"/>
      <c r="C92" s="72"/>
    </row>
    <row r="93" spans="1:3" ht="12.75">
      <c r="A93" s="62"/>
      <c r="B93" s="62"/>
      <c r="C93" s="72"/>
    </row>
    <row r="94" spans="1:3" ht="12.75">
      <c r="A94" s="62"/>
      <c r="B94" s="62"/>
      <c r="C94" s="72"/>
    </row>
    <row r="95" spans="1:3" ht="12.75">
      <c r="A95" s="62"/>
      <c r="B95" s="62"/>
      <c r="C95" s="72"/>
    </row>
    <row r="96" spans="1:3" ht="12.75">
      <c r="A96" s="62"/>
      <c r="B96" s="62"/>
      <c r="C96" s="7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  <row r="106" spans="1:3" ht="12.75">
      <c r="A106" s="62"/>
      <c r="B106" s="62"/>
      <c r="C106" s="62"/>
    </row>
    <row r="107" spans="1:3" ht="12.75">
      <c r="A107" s="62"/>
      <c r="B107" s="62"/>
      <c r="C107" s="62"/>
    </row>
    <row r="108" spans="1:3" ht="12.75">
      <c r="A108" s="62"/>
      <c r="B108" s="62"/>
      <c r="C108" s="62"/>
    </row>
    <row r="109" spans="1:3" ht="12.75">
      <c r="A109" s="62"/>
      <c r="B109" s="62"/>
      <c r="C109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"/>
  <sheetViews>
    <sheetView zoomScale="75" zoomScaleNormal="75" workbookViewId="0" topLeftCell="A1">
      <selection activeCell="B26" sqref="B26"/>
    </sheetView>
  </sheetViews>
  <sheetFormatPr defaultColWidth="11.421875" defaultRowHeight="12.75"/>
  <cols>
    <col min="1" max="1" width="34.1406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77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23" t="s">
        <v>11</v>
      </c>
      <c r="B10" s="24">
        <f>+B13+B11+B12</f>
        <v>207343.2</v>
      </c>
      <c r="C10" s="24">
        <f>+C13+C11+C12</f>
        <v>18872.8</v>
      </c>
      <c r="D10" s="24">
        <f>SUM(D11:D13)</f>
        <v>267189</v>
      </c>
      <c r="E10" s="44">
        <f>+E11+E12+E13</f>
        <v>54.1902</v>
      </c>
      <c r="F10" s="57"/>
      <c r="G10" s="27"/>
      <c r="H10" s="27"/>
      <c r="I10" s="29"/>
      <c r="J10" s="30"/>
    </row>
    <row r="11" spans="1:10" ht="15">
      <c r="A11" s="36" t="s">
        <v>14</v>
      </c>
      <c r="B11" s="37">
        <v>207341</v>
      </c>
      <c r="C11" s="38">
        <f>26563.9-7747.9</f>
        <v>18816</v>
      </c>
      <c r="D11" s="37">
        <v>267007</v>
      </c>
      <c r="E11" s="39">
        <v>54.15</v>
      </c>
      <c r="F11" s="89"/>
      <c r="G11" s="82"/>
      <c r="H11" s="27"/>
      <c r="I11" s="29"/>
      <c r="J11" s="30"/>
    </row>
    <row r="12" spans="1:10" ht="15">
      <c r="A12" s="36" t="s">
        <v>12</v>
      </c>
      <c r="B12" s="37">
        <v>1.2</v>
      </c>
      <c r="C12" s="38">
        <v>56.8</v>
      </c>
      <c r="D12" s="37">
        <v>181</v>
      </c>
      <c r="E12" s="39">
        <v>0.04</v>
      </c>
      <c r="F12" s="89"/>
      <c r="G12" s="82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0.0002</v>
      </c>
      <c r="F13" s="89"/>
      <c r="G13" s="82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51"/>
      <c r="G14" s="41"/>
      <c r="H14" s="63"/>
      <c r="I14" s="29"/>
      <c r="J14" s="30"/>
    </row>
    <row r="15" spans="1:10" ht="15" customHeight="1">
      <c r="A15" s="23" t="s">
        <v>60</v>
      </c>
      <c r="B15" s="52">
        <v>6972</v>
      </c>
      <c r="C15" s="53"/>
      <c r="D15" s="85">
        <v>6972</v>
      </c>
      <c r="E15" s="25">
        <v>1.41</v>
      </c>
      <c r="F15" s="89"/>
      <c r="G15" s="82"/>
      <c r="H15" s="63"/>
      <c r="I15" s="29"/>
      <c r="J15" s="30"/>
    </row>
    <row r="16" spans="1:10" ht="15">
      <c r="A16" s="36"/>
      <c r="B16" s="37"/>
      <c r="C16" s="38"/>
      <c r="D16" s="37"/>
      <c r="E16" s="39"/>
      <c r="F16" s="34"/>
      <c r="G16" s="42"/>
      <c r="H16" s="76"/>
      <c r="I16" s="30"/>
      <c r="J16" s="30"/>
    </row>
    <row r="17" spans="1:10" ht="15" customHeight="1">
      <c r="A17" s="23" t="s">
        <v>50</v>
      </c>
      <c r="B17" s="52"/>
      <c r="C17" s="53">
        <f>26308.8+7747.9</f>
        <v>34056.7</v>
      </c>
      <c r="D17" s="85">
        <v>107994</v>
      </c>
      <c r="E17" s="25">
        <v>21.9</v>
      </c>
      <c r="F17" s="89"/>
      <c r="G17" s="82"/>
      <c r="H17" s="76"/>
      <c r="I17" s="30"/>
      <c r="J17" s="30"/>
    </row>
    <row r="18" spans="1:10" ht="15" customHeight="1">
      <c r="A18" s="23"/>
      <c r="B18" s="52"/>
      <c r="C18" s="53"/>
      <c r="D18" s="85"/>
      <c r="E18" s="25"/>
      <c r="F18" s="34"/>
      <c r="G18" s="42"/>
      <c r="H18" s="76"/>
      <c r="I18" s="30"/>
      <c r="J18" s="30"/>
    </row>
    <row r="19" spans="1:10" ht="15" customHeight="1">
      <c r="A19" s="23" t="s">
        <v>63</v>
      </c>
      <c r="B19" s="52">
        <v>5488</v>
      </c>
      <c r="C19" s="53"/>
      <c r="D19" s="85">
        <v>5488</v>
      </c>
      <c r="E19" s="25">
        <v>1.11</v>
      </c>
      <c r="F19" s="89"/>
      <c r="G19" s="82"/>
      <c r="H19" s="76"/>
      <c r="I19" s="30"/>
      <c r="J19" s="30"/>
    </row>
    <row r="20" spans="1:10" ht="15" customHeight="1">
      <c r="A20" s="43"/>
      <c r="B20" s="31"/>
      <c r="C20" s="32"/>
      <c r="D20" s="31"/>
      <c r="E20" s="33"/>
      <c r="F20" s="34"/>
      <c r="G20" s="42"/>
      <c r="H20" s="76"/>
      <c r="I20" s="30"/>
      <c r="J20" s="30"/>
    </row>
    <row r="21" spans="1:10" ht="15" customHeight="1">
      <c r="A21" s="23" t="s">
        <v>15</v>
      </c>
      <c r="B21" s="24">
        <f>+B23+B38</f>
        <v>24152.2</v>
      </c>
      <c r="C21" s="24">
        <f>+C23+C38</f>
        <v>25637.1</v>
      </c>
      <c r="D21" s="24">
        <f>+D23+D38</f>
        <v>105446.56099999999</v>
      </c>
      <c r="E21" s="44">
        <f>+E23+E38</f>
        <v>21.385026091153115</v>
      </c>
      <c r="F21" s="57"/>
      <c r="G21" s="27"/>
      <c r="H21" s="27"/>
      <c r="I21" s="29"/>
      <c r="J21" s="30"/>
    </row>
    <row r="22" spans="1:10" ht="6" customHeight="1">
      <c r="A22" s="36"/>
      <c r="B22" s="37"/>
      <c r="C22" s="38"/>
      <c r="D22" s="37"/>
      <c r="E22" s="39"/>
      <c r="F22" s="89"/>
      <c r="G22" s="41"/>
      <c r="H22" s="42"/>
      <c r="I22" s="29"/>
      <c r="J22" s="30"/>
    </row>
    <row r="23" spans="1:10" ht="15" customHeight="1">
      <c r="A23" s="45" t="s">
        <v>16</v>
      </c>
      <c r="B23" s="46">
        <f>SUM(B24:B36)</f>
        <v>12097</v>
      </c>
      <c r="C23" s="46">
        <f>SUM(C24:C36)</f>
        <v>9091</v>
      </c>
      <c r="D23" s="46">
        <f>SUM(D24:D36)</f>
        <v>40924.560999999994</v>
      </c>
      <c r="E23" s="49">
        <f>SUM(E24:E36)</f>
        <v>8.299611358280302</v>
      </c>
      <c r="F23" s="73"/>
      <c r="G23" s="47"/>
      <c r="H23" s="47"/>
      <c r="I23" s="29"/>
      <c r="J23" s="30"/>
    </row>
    <row r="24" spans="1:10" ht="15" customHeight="1">
      <c r="A24" s="48" t="s">
        <v>19</v>
      </c>
      <c r="B24" s="37">
        <v>1000</v>
      </c>
      <c r="C24" s="38">
        <v>2361</v>
      </c>
      <c r="D24" s="37">
        <v>8486.731</v>
      </c>
      <c r="E24" s="39">
        <v>1.721131938404166</v>
      </c>
      <c r="F24" s="89"/>
      <c r="G24" s="82"/>
      <c r="H24" s="63"/>
      <c r="I24" s="29"/>
      <c r="J24" s="30"/>
    </row>
    <row r="25" spans="1:10" ht="15" customHeight="1">
      <c r="A25" s="48" t="s">
        <v>17</v>
      </c>
      <c r="B25" s="37">
        <v>5377</v>
      </c>
      <c r="C25" s="38">
        <v>954</v>
      </c>
      <c r="D25" s="37">
        <v>8402.134</v>
      </c>
      <c r="E25" s="39">
        <v>1.7039754386172425</v>
      </c>
      <c r="F25" s="89"/>
      <c r="G25" s="82"/>
      <c r="H25" s="63"/>
      <c r="I25" s="29"/>
      <c r="J25" s="30"/>
    </row>
    <row r="26" spans="1:10" ht="15" customHeight="1">
      <c r="A26" s="48" t="s">
        <v>79</v>
      </c>
      <c r="B26" s="37">
        <v>5720</v>
      </c>
      <c r="C26" s="38"/>
      <c r="D26" s="37">
        <v>5720</v>
      </c>
      <c r="E26" s="39">
        <v>1.160031428788285</v>
      </c>
      <c r="F26" s="89"/>
      <c r="G26" s="82"/>
      <c r="H26" s="63"/>
      <c r="I26" s="29"/>
      <c r="J26" s="30"/>
    </row>
    <row r="27" spans="1:10" ht="15" customHeight="1">
      <c r="A27" s="48" t="s">
        <v>48</v>
      </c>
      <c r="B27" s="37"/>
      <c r="C27" s="38">
        <v>1431.3</v>
      </c>
      <c r="D27" s="37">
        <v>4538.6523</v>
      </c>
      <c r="E27" s="39">
        <v>0.92045092873116</v>
      </c>
      <c r="F27" s="89"/>
      <c r="G27" s="82"/>
      <c r="H27" s="63"/>
      <c r="I27" s="29"/>
      <c r="J27" s="30"/>
    </row>
    <row r="28" spans="1:10" ht="15" customHeight="1">
      <c r="A28" s="48" t="s">
        <v>21</v>
      </c>
      <c r="B28" s="37"/>
      <c r="C28" s="38">
        <v>979.7</v>
      </c>
      <c r="D28" s="37">
        <v>3106.6286999999998</v>
      </c>
      <c r="E28" s="39">
        <v>0.6300326799957503</v>
      </c>
      <c r="F28" s="89"/>
      <c r="G28" s="82"/>
      <c r="H28" s="63"/>
      <c r="I28" s="29"/>
      <c r="J28" s="30"/>
    </row>
    <row r="29" spans="1:10" ht="15" customHeight="1">
      <c r="A29" s="48" t="s">
        <v>18</v>
      </c>
      <c r="B29" s="37"/>
      <c r="C29" s="38">
        <v>738.7</v>
      </c>
      <c r="D29" s="37">
        <v>2342.4177</v>
      </c>
      <c r="E29" s="39">
        <v>0.475048627858386</v>
      </c>
      <c r="F29" s="89"/>
      <c r="G29" s="82"/>
      <c r="H29" s="63"/>
      <c r="I29" s="29"/>
      <c r="J29" s="30"/>
    </row>
    <row r="30" spans="1:10" ht="15" customHeight="1">
      <c r="A30" s="48" t="s">
        <v>22</v>
      </c>
      <c r="B30" s="37"/>
      <c r="C30" s="38">
        <v>708</v>
      </c>
      <c r="D30" s="37">
        <v>2245.0679999999998</v>
      </c>
      <c r="E30" s="39">
        <v>0.45530584611308683</v>
      </c>
      <c r="F30" s="89"/>
      <c r="G30" s="82"/>
      <c r="H30" s="63"/>
      <c r="I30" s="29"/>
      <c r="J30" s="30"/>
    </row>
    <row r="31" spans="1:10" ht="15" customHeight="1">
      <c r="A31" s="48" t="s">
        <v>20</v>
      </c>
      <c r="B31" s="37"/>
      <c r="C31" s="38">
        <v>514.8</v>
      </c>
      <c r="D31" s="37">
        <v>1632.4307999999999</v>
      </c>
      <c r="E31" s="39">
        <v>0.3310613694618886</v>
      </c>
      <c r="F31" s="89"/>
      <c r="G31" s="82"/>
      <c r="H31" s="63"/>
      <c r="I31" s="29"/>
      <c r="J31" s="30"/>
    </row>
    <row r="32" spans="1:10" ht="15" customHeight="1">
      <c r="A32" s="48" t="s">
        <v>53</v>
      </c>
      <c r="B32" s="37"/>
      <c r="C32" s="38">
        <v>480.3</v>
      </c>
      <c r="D32" s="37">
        <v>1523.0312999999999</v>
      </c>
      <c r="E32" s="39">
        <v>0.3088748557741746</v>
      </c>
      <c r="F32" s="89"/>
      <c r="G32" s="82"/>
      <c r="H32" s="63"/>
      <c r="I32" s="29"/>
      <c r="J32" s="30"/>
    </row>
    <row r="33" spans="1:10" ht="15" customHeight="1">
      <c r="A33" s="48" t="s">
        <v>69</v>
      </c>
      <c r="B33" s="37"/>
      <c r="C33" s="38">
        <v>436.4</v>
      </c>
      <c r="D33" s="37">
        <v>1383.8243999999997</v>
      </c>
      <c r="E33" s="39">
        <v>0.2806433209657501</v>
      </c>
      <c r="F33" s="89"/>
      <c r="G33" s="82"/>
      <c r="H33" s="63"/>
      <c r="I33" s="29"/>
      <c r="J33" s="30"/>
    </row>
    <row r="34" spans="1:10" ht="15" customHeight="1">
      <c r="A34" s="48" t="s">
        <v>55</v>
      </c>
      <c r="B34" s="37"/>
      <c r="C34" s="38">
        <v>239.8</v>
      </c>
      <c r="D34" s="37">
        <v>760.4058</v>
      </c>
      <c r="E34" s="39">
        <v>0.15421234731344383</v>
      </c>
      <c r="F34" s="89"/>
      <c r="G34" s="82"/>
      <c r="H34" s="63"/>
      <c r="I34" s="29"/>
      <c r="J34" s="30"/>
    </row>
    <row r="35" spans="1:10" ht="15" customHeight="1">
      <c r="A35" s="48" t="s">
        <v>70</v>
      </c>
      <c r="B35" s="37"/>
      <c r="C35" s="38">
        <v>165</v>
      </c>
      <c r="D35" s="37">
        <v>523.215</v>
      </c>
      <c r="E35" s="39">
        <v>0.10610941328906685</v>
      </c>
      <c r="F35" s="89"/>
      <c r="G35" s="82"/>
      <c r="H35" s="63"/>
      <c r="I35" s="29"/>
      <c r="J35" s="30"/>
    </row>
    <row r="36" spans="1:10" ht="15" customHeight="1">
      <c r="A36" s="48" t="s">
        <v>64</v>
      </c>
      <c r="B36" s="37"/>
      <c r="C36" s="38">
        <v>82</v>
      </c>
      <c r="D36" s="37">
        <v>260.022</v>
      </c>
      <c r="E36" s="39">
        <v>0.0527331629678999</v>
      </c>
      <c r="F36" s="89"/>
      <c r="G36" s="82"/>
      <c r="H36" s="63"/>
      <c r="I36" s="29"/>
      <c r="J36" s="30"/>
    </row>
    <row r="37" spans="1:10" ht="15" customHeight="1">
      <c r="A37" s="48"/>
      <c r="B37" s="37"/>
      <c r="C37" s="38"/>
      <c r="D37" s="37"/>
      <c r="E37" s="39"/>
      <c r="F37" s="40"/>
      <c r="G37" s="42"/>
      <c r="H37" s="76"/>
      <c r="I37" s="30"/>
      <c r="J37" s="30"/>
    </row>
    <row r="38" spans="1:10" ht="15" customHeight="1">
      <c r="A38" s="45" t="s">
        <v>23</v>
      </c>
      <c r="B38" s="46">
        <f>SUM(B39:B62)</f>
        <v>12055.2</v>
      </c>
      <c r="C38" s="46">
        <f>SUM(C39:C62)</f>
        <v>16546.1</v>
      </c>
      <c r="D38" s="46">
        <f>SUM(D39:D62)</f>
        <v>64522</v>
      </c>
      <c r="E38" s="49">
        <f>SUM(E39:E62)</f>
        <v>13.085414732872811</v>
      </c>
      <c r="F38" s="73"/>
      <c r="G38" s="47"/>
      <c r="H38" s="47"/>
      <c r="I38" s="29"/>
      <c r="J38" s="30"/>
    </row>
    <row r="39" spans="1:10" ht="15" customHeight="1">
      <c r="A39" s="50" t="s">
        <v>25</v>
      </c>
      <c r="B39" s="37">
        <v>7225</v>
      </c>
      <c r="C39" s="38">
        <v>100</v>
      </c>
      <c r="D39" s="37">
        <v>7542</v>
      </c>
      <c r="E39" s="39">
        <v>1.529558223612609</v>
      </c>
      <c r="F39" s="89"/>
      <c r="G39" s="82"/>
      <c r="H39" s="63"/>
      <c r="I39" s="29"/>
      <c r="J39" s="30"/>
    </row>
    <row r="40" spans="1:10" ht="15" customHeight="1">
      <c r="A40" s="50" t="s">
        <v>47</v>
      </c>
      <c r="B40" s="37"/>
      <c r="C40" s="38">
        <v>2189</v>
      </c>
      <c r="D40" s="37">
        <v>6941</v>
      </c>
      <c r="E40" s="39">
        <v>1.4077182163016204</v>
      </c>
      <c r="F40" s="89"/>
      <c r="G40" s="82"/>
      <c r="H40" s="63"/>
      <c r="I40" s="29"/>
      <c r="J40" s="30"/>
    </row>
    <row r="41" spans="1:10" ht="15" customHeight="1">
      <c r="A41" s="50" t="s">
        <v>26</v>
      </c>
      <c r="B41" s="37"/>
      <c r="C41" s="38">
        <v>2032.8</v>
      </c>
      <c r="D41" s="37">
        <v>6446</v>
      </c>
      <c r="E41" s="39">
        <v>1.3072679717213038</v>
      </c>
      <c r="F41" s="89"/>
      <c r="G41" s="82"/>
      <c r="H41" s="63"/>
      <c r="I41" s="29"/>
      <c r="J41" s="30"/>
    </row>
    <row r="42" spans="1:10" ht="15" customHeight="1">
      <c r="A42" s="50" t="s">
        <v>27</v>
      </c>
      <c r="B42" s="37"/>
      <c r="C42" s="38">
        <v>1329</v>
      </c>
      <c r="D42" s="37">
        <v>4214</v>
      </c>
      <c r="E42" s="39">
        <v>0.8546630924919385</v>
      </c>
      <c r="F42" s="89"/>
      <c r="G42" s="82"/>
      <c r="H42" s="63"/>
      <c r="I42" s="29"/>
      <c r="J42" s="30"/>
    </row>
    <row r="43" spans="1:10" ht="15" customHeight="1">
      <c r="A43" s="50" t="s">
        <v>36</v>
      </c>
      <c r="B43" s="37"/>
      <c r="C43" s="38">
        <v>1282</v>
      </c>
      <c r="D43" s="37">
        <v>4065</v>
      </c>
      <c r="E43" s="39">
        <v>0.8244379868883862</v>
      </c>
      <c r="F43" s="89"/>
      <c r="G43" s="82"/>
      <c r="H43" s="63"/>
      <c r="I43" s="29"/>
      <c r="J43" s="30"/>
    </row>
    <row r="44" spans="1:10" ht="15" customHeight="1">
      <c r="A44" s="50" t="s">
        <v>29</v>
      </c>
      <c r="B44" s="37"/>
      <c r="C44" s="38">
        <v>1051.1</v>
      </c>
      <c r="D44" s="37">
        <v>3333</v>
      </c>
      <c r="E44" s="39">
        <v>0.6759491170190192</v>
      </c>
      <c r="F44" s="89"/>
      <c r="G44" s="82"/>
      <c r="H44" s="63"/>
      <c r="I44" s="29"/>
      <c r="J44" s="30"/>
    </row>
    <row r="45" spans="1:10" ht="15" customHeight="1">
      <c r="A45" s="50" t="s">
        <v>30</v>
      </c>
      <c r="B45" s="37"/>
      <c r="C45" s="38">
        <v>1002.3</v>
      </c>
      <c r="D45" s="37">
        <v>3178</v>
      </c>
      <c r="E45" s="39">
        <v>0.6445664541795861</v>
      </c>
      <c r="F45" s="89"/>
      <c r="G45" s="82"/>
      <c r="H45" s="63"/>
      <c r="I45" s="29"/>
      <c r="J45" s="30"/>
    </row>
    <row r="46" spans="1:10" ht="15" customHeight="1">
      <c r="A46" s="50" t="s">
        <v>43</v>
      </c>
      <c r="B46" s="37"/>
      <c r="C46" s="38">
        <v>1000</v>
      </c>
      <c r="D46" s="37">
        <v>3171</v>
      </c>
      <c r="E46" s="39">
        <v>0.6430873532670719</v>
      </c>
      <c r="F46" s="89"/>
      <c r="G46" s="82"/>
      <c r="H46" s="63"/>
      <c r="I46" s="29"/>
      <c r="J46" s="30"/>
    </row>
    <row r="47" spans="1:10" ht="15" customHeight="1">
      <c r="A47" s="50" t="s">
        <v>45</v>
      </c>
      <c r="B47" s="37">
        <v>3000</v>
      </c>
      <c r="C47" s="38"/>
      <c r="D47" s="37">
        <v>3000</v>
      </c>
      <c r="E47" s="39">
        <v>0.6084080920218277</v>
      </c>
      <c r="F47" s="89"/>
      <c r="G47" s="82"/>
      <c r="H47" s="63"/>
      <c r="I47" s="29"/>
      <c r="J47" s="30"/>
    </row>
    <row r="48" spans="1:10" ht="15" customHeight="1">
      <c r="A48" s="50" t="s">
        <v>49</v>
      </c>
      <c r="B48" s="37"/>
      <c r="C48" s="38">
        <v>937.5</v>
      </c>
      <c r="D48" s="37">
        <v>2973</v>
      </c>
      <c r="E48" s="39">
        <v>0.60289439368788</v>
      </c>
      <c r="F48" s="89"/>
      <c r="G48" s="82"/>
      <c r="H48" s="63"/>
      <c r="I48" s="29"/>
      <c r="J48" s="30"/>
    </row>
    <row r="49" spans="1:10" ht="15" customHeight="1">
      <c r="A49" s="50" t="s">
        <v>42</v>
      </c>
      <c r="B49" s="37"/>
      <c r="C49" s="38">
        <v>761.2</v>
      </c>
      <c r="D49" s="37">
        <v>2414</v>
      </c>
      <c r="E49" s="39">
        <v>0.4895180933068951</v>
      </c>
      <c r="F49" s="89"/>
      <c r="G49" s="82"/>
      <c r="H49" s="63"/>
      <c r="I49" s="29"/>
      <c r="J49" s="30"/>
    </row>
    <row r="50" spans="1:10" ht="15" customHeight="1">
      <c r="A50" s="50" t="s">
        <v>32</v>
      </c>
      <c r="B50" s="37"/>
      <c r="C50" s="38">
        <v>717</v>
      </c>
      <c r="D50" s="37">
        <v>2274</v>
      </c>
      <c r="E50" s="39">
        <v>0.4610936322924906</v>
      </c>
      <c r="F50" s="89"/>
      <c r="G50" s="82"/>
      <c r="H50" s="63"/>
      <c r="I50" s="29"/>
      <c r="J50" s="30"/>
    </row>
    <row r="51" spans="1:10" ht="15" customHeight="1">
      <c r="A51" s="50" t="s">
        <v>31</v>
      </c>
      <c r="B51" s="37"/>
      <c r="C51" s="38">
        <v>583.3</v>
      </c>
      <c r="D51" s="37">
        <v>1850</v>
      </c>
      <c r="E51" s="39">
        <v>0.375112853160683</v>
      </c>
      <c r="F51" s="89"/>
      <c r="G51" s="82"/>
      <c r="H51" s="63"/>
      <c r="I51" s="29"/>
      <c r="J51" s="30"/>
    </row>
    <row r="52" spans="1:10" ht="15" customHeight="1">
      <c r="A52" s="50" t="s">
        <v>33</v>
      </c>
      <c r="B52" s="37"/>
      <c r="C52" s="38">
        <v>562</v>
      </c>
      <c r="D52" s="37">
        <v>1782</v>
      </c>
      <c r="E52" s="39">
        <v>0.3614150925360944</v>
      </c>
      <c r="F52" s="89"/>
      <c r="G52" s="82"/>
      <c r="H52" s="63"/>
      <c r="I52" s="29"/>
      <c r="J52" s="30"/>
    </row>
    <row r="53" spans="1:10" ht="15" customHeight="1">
      <c r="A53" s="50" t="s">
        <v>41</v>
      </c>
      <c r="B53" s="37"/>
      <c r="C53" s="38">
        <v>555.7</v>
      </c>
      <c r="D53" s="37">
        <v>1762</v>
      </c>
      <c r="E53" s="39">
        <v>0.35736364221051187</v>
      </c>
      <c r="F53" s="89"/>
      <c r="G53" s="82"/>
      <c r="H53" s="63"/>
      <c r="I53" s="29"/>
      <c r="J53" s="30"/>
    </row>
    <row r="54" spans="1:10" ht="15" customHeight="1">
      <c r="A54" s="50" t="s">
        <v>34</v>
      </c>
      <c r="B54" s="37"/>
      <c r="C54" s="38">
        <v>532</v>
      </c>
      <c r="D54" s="37">
        <v>1687</v>
      </c>
      <c r="E54" s="39">
        <v>0.3421224719380822</v>
      </c>
      <c r="F54" s="89"/>
      <c r="G54" s="82"/>
      <c r="H54" s="63"/>
      <c r="I54" s="29"/>
      <c r="J54" s="30"/>
    </row>
    <row r="55" spans="1:10" ht="15" customHeight="1">
      <c r="A55" s="50" t="s">
        <v>24</v>
      </c>
      <c r="B55" s="37">
        <v>1630.2</v>
      </c>
      <c r="C55" s="38"/>
      <c r="D55" s="37">
        <v>1630</v>
      </c>
      <c r="E55" s="39">
        <v>0.33060895720466116</v>
      </c>
      <c r="F55" s="89"/>
      <c r="G55" s="82"/>
      <c r="H55" s="63"/>
      <c r="I55" s="29"/>
      <c r="J55" s="30"/>
    </row>
    <row r="56" spans="1:10" ht="15" customHeight="1">
      <c r="A56" s="50" t="s">
        <v>37</v>
      </c>
      <c r="B56" s="37"/>
      <c r="C56" s="38">
        <v>392.9</v>
      </c>
      <c r="D56" s="37">
        <v>1246</v>
      </c>
      <c r="E56" s="39">
        <v>0.2526690210986325</v>
      </c>
      <c r="F56" s="89"/>
      <c r="G56" s="82"/>
      <c r="H56" s="63"/>
      <c r="I56" s="29"/>
      <c r="J56" s="30"/>
    </row>
    <row r="57" spans="1:10" ht="15" customHeight="1">
      <c r="A57" s="50" t="s">
        <v>35</v>
      </c>
      <c r="B57" s="37"/>
      <c r="C57" s="38">
        <v>382</v>
      </c>
      <c r="D57" s="37">
        <v>1211</v>
      </c>
      <c r="E57" s="39">
        <v>0.24565936894802146</v>
      </c>
      <c r="F57" s="89"/>
      <c r="G57" s="82"/>
      <c r="H57" s="63"/>
      <c r="I57" s="29"/>
      <c r="J57" s="30"/>
    </row>
    <row r="58" spans="1:10" ht="15" customHeight="1">
      <c r="A58" s="50" t="s">
        <v>38</v>
      </c>
      <c r="B58" s="37"/>
      <c r="C58" s="38">
        <v>375</v>
      </c>
      <c r="D58" s="37">
        <v>1189</v>
      </c>
      <c r="E58" s="39">
        <v>0.24115775747515197</v>
      </c>
      <c r="F58" s="89"/>
      <c r="G58" s="82"/>
      <c r="H58" s="63"/>
      <c r="I58" s="29"/>
      <c r="J58" s="30"/>
    </row>
    <row r="59" spans="1:10" ht="15" customHeight="1">
      <c r="A59" s="50" t="s">
        <v>44</v>
      </c>
      <c r="B59" s="37"/>
      <c r="C59" s="38">
        <v>315</v>
      </c>
      <c r="D59" s="37">
        <v>999</v>
      </c>
      <c r="E59" s="39">
        <v>0.20257251627912765</v>
      </c>
      <c r="F59" s="89"/>
      <c r="G59" s="82"/>
      <c r="H59" s="63"/>
      <c r="I59" s="29"/>
      <c r="J59" s="30"/>
    </row>
    <row r="60" spans="1:10" ht="15" customHeight="1">
      <c r="A60" s="50" t="s">
        <v>39</v>
      </c>
      <c r="B60" s="37"/>
      <c r="C60" s="38">
        <v>294</v>
      </c>
      <c r="D60" s="37">
        <v>932</v>
      </c>
      <c r="E60" s="39">
        <v>0.18906768186051914</v>
      </c>
      <c r="F60" s="89"/>
      <c r="G60" s="82"/>
      <c r="H60" s="63"/>
      <c r="I60" s="29"/>
      <c r="J60" s="30"/>
    </row>
    <row r="61" spans="1:10" ht="15" customHeight="1">
      <c r="A61" s="50" t="s">
        <v>40</v>
      </c>
      <c r="B61" s="37"/>
      <c r="C61" s="38">
        <v>152.3</v>
      </c>
      <c r="D61" s="37">
        <v>483</v>
      </c>
      <c r="E61" s="39">
        <v>0.09794220390257505</v>
      </c>
      <c r="F61" s="89"/>
      <c r="G61" s="82"/>
      <c r="H61" s="63"/>
      <c r="I61" s="29"/>
      <c r="J61" s="30"/>
    </row>
    <row r="62" spans="1:10" ht="15" customHeight="1">
      <c r="A62" s="50" t="s">
        <v>46</v>
      </c>
      <c r="B62" s="37">
        <v>200</v>
      </c>
      <c r="C62" s="38"/>
      <c r="D62" s="37">
        <v>200</v>
      </c>
      <c r="E62" s="39">
        <v>0.040560539468121846</v>
      </c>
      <c r="F62" s="89"/>
      <c r="G62" s="82"/>
      <c r="H62" s="63"/>
      <c r="I62" s="29"/>
      <c r="J62" s="30"/>
    </row>
    <row r="63" spans="1:10" ht="6" customHeight="1">
      <c r="A63" s="36"/>
      <c r="B63" s="54"/>
      <c r="C63" s="84"/>
      <c r="D63" s="83"/>
      <c r="E63" s="55"/>
      <c r="F63" s="40"/>
      <c r="G63" s="41"/>
      <c r="H63" s="76"/>
      <c r="I63" s="30"/>
      <c r="J63" s="30"/>
    </row>
    <row r="64" spans="1:10" ht="13.5" customHeight="1">
      <c r="A64" s="56" t="s">
        <v>5</v>
      </c>
      <c r="B64" s="57">
        <f>+B17+B15+B21+B19+B10</f>
        <v>243955.40000000002</v>
      </c>
      <c r="C64" s="57">
        <f>+C17+C15+C21+C19+C10</f>
        <v>78566.59999999999</v>
      </c>
      <c r="D64" s="57">
        <f>+D17+D15+D21+D19+D10</f>
        <v>493089.561</v>
      </c>
      <c r="E64" s="26">
        <f>+E17+E15+E21+E19+E10</f>
        <v>99.99522609115311</v>
      </c>
      <c r="F64" s="57"/>
      <c r="G64" s="27"/>
      <c r="H64" s="27"/>
      <c r="I64" s="29"/>
      <c r="J64" s="30"/>
    </row>
    <row r="65" spans="1:9" ht="3" customHeight="1">
      <c r="A65" s="58"/>
      <c r="B65" s="59"/>
      <c r="C65" s="60"/>
      <c r="D65" s="58"/>
      <c r="E65" s="61"/>
      <c r="F65" s="74"/>
      <c r="G65" s="63"/>
      <c r="H65" s="76"/>
      <c r="I65" s="30"/>
    </row>
    <row r="66" spans="1:8" ht="13.5" customHeight="1">
      <c r="A66" s="64" t="s">
        <v>78</v>
      </c>
      <c r="B66" s="35"/>
      <c r="C66" s="35"/>
      <c r="D66" s="35"/>
      <c r="E66" s="65"/>
      <c r="F66" s="66"/>
      <c r="G66" s="67"/>
      <c r="H66" s="66"/>
    </row>
    <row r="67" spans="1:8" ht="13.5" customHeight="1">
      <c r="A67" s="86" t="s">
        <v>80</v>
      </c>
      <c r="B67" s="35"/>
      <c r="C67" s="35"/>
      <c r="D67" s="65"/>
      <c r="E67" s="65"/>
      <c r="F67" s="67"/>
      <c r="G67" s="67"/>
      <c r="H67" s="66"/>
    </row>
    <row r="68" spans="1:8" ht="13.5" customHeight="1">
      <c r="A68" s="64" t="s">
        <v>73</v>
      </c>
      <c r="B68" s="35"/>
      <c r="C68" s="35"/>
      <c r="D68" s="65"/>
      <c r="E68" s="65"/>
      <c r="F68" s="67"/>
      <c r="G68" s="67"/>
      <c r="H68" s="66"/>
    </row>
    <row r="69" spans="1:8" ht="13.5" customHeight="1">
      <c r="A69" s="87" t="s">
        <v>51</v>
      </c>
      <c r="B69" s="29"/>
      <c r="C69" s="29"/>
      <c r="D69" s="69"/>
      <c r="E69" s="65"/>
      <c r="F69" s="67"/>
      <c r="G69" s="67"/>
      <c r="H69" s="66"/>
    </row>
    <row r="70" spans="1:8" ht="13.5" customHeight="1">
      <c r="A70" s="68" t="s">
        <v>81</v>
      </c>
      <c r="B70" s="29"/>
      <c r="C70" s="29"/>
      <c r="D70" s="65"/>
      <c r="E70" s="30"/>
      <c r="F70" s="63"/>
      <c r="G70" s="63"/>
      <c r="H70" s="66"/>
    </row>
    <row r="71" spans="1:8" ht="12.75">
      <c r="A71" s="68" t="s">
        <v>83</v>
      </c>
      <c r="B71" s="29"/>
      <c r="C71" s="29"/>
      <c r="D71" s="65"/>
      <c r="F71" s="62"/>
      <c r="G71" s="63"/>
      <c r="H71" s="66"/>
    </row>
    <row r="72" spans="1:8" ht="12.75">
      <c r="A72" s="68" t="s">
        <v>82</v>
      </c>
      <c r="B72" s="29"/>
      <c r="C72" s="29"/>
      <c r="D72" s="65"/>
      <c r="F72" s="62"/>
      <c r="G72" s="63"/>
      <c r="H72" s="66"/>
    </row>
    <row r="73" spans="1:8" ht="12.75">
      <c r="A73" s="70"/>
      <c r="B73" s="29"/>
      <c r="C73" s="29"/>
      <c r="D73" s="65"/>
      <c r="F73" s="62"/>
      <c r="G73" s="63"/>
      <c r="H73" s="66"/>
    </row>
    <row r="74" spans="1:8" ht="12.75">
      <c r="A74" s="62"/>
      <c r="B74" s="29"/>
      <c r="C74" s="29"/>
      <c r="D74" s="29"/>
      <c r="F74" s="62"/>
      <c r="G74" s="63"/>
      <c r="H74" s="66"/>
    </row>
    <row r="75" spans="1:8" ht="12.75">
      <c r="A75" s="62"/>
      <c r="B75" s="29"/>
      <c r="C75" s="29"/>
      <c r="E75" s="71"/>
      <c r="F75" s="77"/>
      <c r="G75" s="63"/>
      <c r="H75" s="66"/>
    </row>
    <row r="76" spans="1:8" ht="12.75">
      <c r="A76" s="62"/>
      <c r="B76" s="29"/>
      <c r="C76" s="29"/>
      <c r="F76" s="62"/>
      <c r="G76" s="63"/>
      <c r="H76" s="66"/>
    </row>
    <row r="77" spans="1:8" ht="12.75">
      <c r="A77" s="62"/>
      <c r="B77" s="29"/>
      <c r="C77" s="29"/>
      <c r="F77" s="62"/>
      <c r="G77" s="63"/>
      <c r="H77" s="66"/>
    </row>
    <row r="78" spans="1:8" ht="12.75">
      <c r="A78" s="62"/>
      <c r="B78" s="72"/>
      <c r="C78" s="72"/>
      <c r="F78" s="62"/>
      <c r="G78" s="63"/>
      <c r="H78" s="76"/>
    </row>
    <row r="79" spans="1:8" ht="12.75">
      <c r="A79" s="62"/>
      <c r="B79" s="72"/>
      <c r="C79" s="72"/>
      <c r="F79" s="62"/>
      <c r="G79" s="63"/>
      <c r="H79" s="76"/>
    </row>
    <row r="80" spans="1:8" ht="12.75">
      <c r="A80" s="62"/>
      <c r="B80" s="72"/>
      <c r="C80" s="72"/>
      <c r="F80" s="62"/>
      <c r="G80" s="63"/>
      <c r="H80" s="76"/>
    </row>
    <row r="81" spans="1:8" ht="12.75">
      <c r="A81" s="62"/>
      <c r="B81" s="72"/>
      <c r="C81" s="66"/>
      <c r="F81" s="62"/>
      <c r="G81" s="63"/>
      <c r="H81" s="76"/>
    </row>
    <row r="82" spans="1:8" ht="12.75">
      <c r="A82" s="62"/>
      <c r="B82" s="72"/>
      <c r="C82" s="72"/>
      <c r="F82" s="62"/>
      <c r="G82" s="63"/>
      <c r="H82" s="28"/>
    </row>
    <row r="83" spans="1:8" ht="12.75">
      <c r="A83" s="62"/>
      <c r="B83" s="62"/>
      <c r="C83" s="72"/>
      <c r="F83" s="62"/>
      <c r="G83" s="63"/>
      <c r="H83" s="28"/>
    </row>
    <row r="84" spans="1:8" ht="12.75">
      <c r="A84" s="62"/>
      <c r="B84" s="62"/>
      <c r="C84" s="72"/>
      <c r="F84" s="62"/>
      <c r="G84" s="63"/>
      <c r="H84" s="28"/>
    </row>
    <row r="85" spans="1:8" ht="12.75">
      <c r="A85" s="62"/>
      <c r="B85" s="62"/>
      <c r="C85" s="72"/>
      <c r="F85" s="62"/>
      <c r="G85" s="63"/>
      <c r="H85" s="28"/>
    </row>
    <row r="86" spans="1:8" ht="12.75">
      <c r="A86" s="62"/>
      <c r="B86" s="62"/>
      <c r="C86" s="72"/>
      <c r="F86" s="62"/>
      <c r="G86" s="63"/>
      <c r="H86" s="28"/>
    </row>
    <row r="87" spans="1:8" ht="12.75">
      <c r="A87" s="62"/>
      <c r="B87" s="62"/>
      <c r="C87" s="72"/>
      <c r="F87" s="62"/>
      <c r="G87" s="63"/>
      <c r="H87" s="28"/>
    </row>
    <row r="88" spans="1:8" ht="12.75">
      <c r="A88" s="62"/>
      <c r="B88" s="62"/>
      <c r="C88" s="72"/>
      <c r="F88" s="62"/>
      <c r="G88" s="63"/>
      <c r="H88" s="28"/>
    </row>
    <row r="89" spans="1:8" ht="12.75">
      <c r="A89" s="62"/>
      <c r="B89" s="62"/>
      <c r="C89" s="72"/>
      <c r="H89" s="28"/>
    </row>
    <row r="90" spans="1:3" ht="12.75">
      <c r="A90" s="62"/>
      <c r="B90" s="62"/>
      <c r="C90" s="72"/>
    </row>
    <row r="91" spans="1:3" ht="12.75">
      <c r="A91" s="62"/>
      <c r="B91" s="62"/>
      <c r="C91" s="72"/>
    </row>
    <row r="92" spans="1:3" ht="12.75">
      <c r="A92" s="62"/>
      <c r="B92" s="62"/>
      <c r="C92" s="72"/>
    </row>
    <row r="93" spans="1:3" ht="12.75">
      <c r="A93" s="62"/>
      <c r="B93" s="62"/>
      <c r="C93" s="72"/>
    </row>
    <row r="94" spans="1:3" ht="12.75">
      <c r="A94" s="62"/>
      <c r="B94" s="62"/>
      <c r="C94" s="72"/>
    </row>
    <row r="95" spans="1:3" ht="12.75">
      <c r="A95" s="62"/>
      <c r="B95" s="62"/>
      <c r="C95" s="72"/>
    </row>
    <row r="96" spans="1:3" ht="12.75">
      <c r="A96" s="62"/>
      <c r="B96" s="62"/>
      <c r="C96" s="6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  <row r="106" spans="1:3" ht="12.75">
      <c r="A106" s="62"/>
      <c r="B106" s="62"/>
      <c r="C106" s="62"/>
    </row>
    <row r="107" spans="1:3" ht="12.75">
      <c r="A107" s="62"/>
      <c r="B107" s="62"/>
      <c r="C107" s="62"/>
    </row>
    <row r="108" spans="1:3" ht="12.75">
      <c r="A108" s="62"/>
      <c r="B108" s="62"/>
      <c r="C108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1" max="1" width="34.1406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84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23" t="s">
        <v>11</v>
      </c>
      <c r="B10" s="24">
        <f>+B13+B11+B12</f>
        <v>215293.4</v>
      </c>
      <c r="C10" s="24">
        <f>+C13+C11+C12</f>
        <v>19734</v>
      </c>
      <c r="D10" s="24">
        <f>SUM(D11:D13)</f>
        <v>277929</v>
      </c>
      <c r="E10" s="44">
        <f>+E11+E12+E13</f>
        <v>56.020199999999996</v>
      </c>
      <c r="F10" s="57"/>
      <c r="G10" s="27"/>
      <c r="H10" s="27"/>
      <c r="I10" s="29"/>
      <c r="J10" s="30"/>
    </row>
    <row r="11" spans="1:10" ht="15">
      <c r="A11" s="36" t="s">
        <v>14</v>
      </c>
      <c r="B11" s="37">
        <v>215147</v>
      </c>
      <c r="C11" s="38">
        <f>26563.9-7747.9</f>
        <v>18816</v>
      </c>
      <c r="D11" s="37">
        <v>274869</v>
      </c>
      <c r="E11" s="39">
        <v>55.4</v>
      </c>
      <c r="F11" s="89"/>
      <c r="G11" s="82"/>
      <c r="H11" s="27"/>
      <c r="I11" s="29"/>
      <c r="J11" s="30"/>
    </row>
    <row r="12" spans="1:10" ht="15">
      <c r="A12" s="36" t="s">
        <v>12</v>
      </c>
      <c r="B12" s="37">
        <v>145.4</v>
      </c>
      <c r="C12" s="38">
        <v>918</v>
      </c>
      <c r="D12" s="37">
        <v>3059</v>
      </c>
      <c r="E12" s="39">
        <v>0.62</v>
      </c>
      <c r="F12" s="89"/>
      <c r="G12" s="82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0.0002</v>
      </c>
      <c r="F13" s="89"/>
      <c r="G13" s="82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51"/>
      <c r="G14" s="41"/>
      <c r="H14" s="63"/>
      <c r="I14" s="29"/>
      <c r="J14" s="30"/>
    </row>
    <row r="15" spans="1:10" ht="15" customHeight="1">
      <c r="A15" s="23" t="s">
        <v>60</v>
      </c>
      <c r="B15" s="52">
        <v>394.6</v>
      </c>
      <c r="C15" s="53"/>
      <c r="D15" s="85">
        <v>395</v>
      </c>
      <c r="E15" s="25">
        <v>0.08</v>
      </c>
      <c r="F15" s="89"/>
      <c r="G15" s="82"/>
      <c r="H15" s="63"/>
      <c r="I15" s="29"/>
      <c r="J15" s="30"/>
    </row>
    <row r="16" spans="1:10" ht="15">
      <c r="A16" s="36"/>
      <c r="B16" s="37"/>
      <c r="C16" s="38"/>
      <c r="D16" s="37"/>
      <c r="E16" s="39"/>
      <c r="F16" s="34"/>
      <c r="G16" s="42"/>
      <c r="H16" s="76"/>
      <c r="I16" s="30"/>
      <c r="J16" s="30"/>
    </row>
    <row r="17" spans="1:10" ht="15" customHeight="1">
      <c r="A17" s="23" t="s">
        <v>50</v>
      </c>
      <c r="B17" s="52"/>
      <c r="C17" s="53">
        <f>27275+7747.9</f>
        <v>35022.9</v>
      </c>
      <c r="D17" s="85">
        <v>111163</v>
      </c>
      <c r="E17" s="25">
        <v>22.4</v>
      </c>
      <c r="F17" s="89"/>
      <c r="G17" s="82"/>
      <c r="H17" s="76"/>
      <c r="I17" s="30"/>
      <c r="J17" s="30"/>
    </row>
    <row r="18" spans="1:10" ht="15" customHeight="1">
      <c r="A18" s="23"/>
      <c r="B18" s="52"/>
      <c r="C18" s="53"/>
      <c r="D18" s="85"/>
      <c r="E18" s="25"/>
      <c r="F18" s="34"/>
      <c r="G18" s="42"/>
      <c r="H18" s="76"/>
      <c r="I18" s="30"/>
      <c r="J18" s="30"/>
    </row>
    <row r="19" spans="1:10" ht="15" customHeight="1">
      <c r="A19" s="23" t="s">
        <v>63</v>
      </c>
      <c r="B19" s="52">
        <v>5488</v>
      </c>
      <c r="C19" s="53"/>
      <c r="D19" s="85">
        <v>5488</v>
      </c>
      <c r="E19" s="25">
        <v>1.11</v>
      </c>
      <c r="F19" s="89"/>
      <c r="G19" s="82"/>
      <c r="H19" s="76"/>
      <c r="I19" s="30"/>
      <c r="J19" s="30"/>
    </row>
    <row r="20" spans="1:10" ht="15" customHeight="1">
      <c r="A20" s="43"/>
      <c r="B20" s="31"/>
      <c r="C20" s="32"/>
      <c r="D20" s="31"/>
      <c r="E20" s="33"/>
      <c r="F20" s="34"/>
      <c r="G20" s="42"/>
      <c r="H20" s="76"/>
      <c r="I20" s="30"/>
      <c r="J20" s="30"/>
    </row>
    <row r="21" spans="1:10" ht="15" customHeight="1">
      <c r="A21" s="23" t="s">
        <v>15</v>
      </c>
      <c r="B21" s="24">
        <f>+B23+B40</f>
        <v>23647.9</v>
      </c>
      <c r="C21" s="24">
        <f>+C23+C40</f>
        <v>24435.6</v>
      </c>
      <c r="D21" s="24">
        <f>+D23+D40</f>
        <v>101206.49439999998</v>
      </c>
      <c r="E21" s="44">
        <f>+E23+E40</f>
        <v>20.39461863994179</v>
      </c>
      <c r="F21" s="57"/>
      <c r="G21" s="27"/>
      <c r="H21" s="27"/>
      <c r="I21" s="29"/>
      <c r="J21" s="30"/>
    </row>
    <row r="22" spans="1:10" ht="6" customHeight="1">
      <c r="A22" s="36"/>
      <c r="B22" s="37"/>
      <c r="C22" s="38"/>
      <c r="D22" s="37"/>
      <c r="E22" s="39"/>
      <c r="F22" s="89"/>
      <c r="G22" s="41"/>
      <c r="H22" s="42"/>
      <c r="I22" s="29"/>
      <c r="J22" s="30"/>
    </row>
    <row r="23" spans="1:10" ht="15" customHeight="1">
      <c r="A23" s="45" t="s">
        <v>16</v>
      </c>
      <c r="B23" s="46">
        <f>SUM(B24:B38)</f>
        <v>11580.699999999999</v>
      </c>
      <c r="C23" s="46">
        <f>SUM(C24:C38)</f>
        <v>8970.9</v>
      </c>
      <c r="D23" s="46">
        <f>SUM(D24:D38)</f>
        <v>40054.3366</v>
      </c>
      <c r="E23" s="49">
        <f>SUM(E24:E38)</f>
        <v>8.072526976275459</v>
      </c>
      <c r="F23" s="73"/>
      <c r="G23" s="47"/>
      <c r="H23" s="47"/>
      <c r="I23" s="29"/>
      <c r="J23" s="30"/>
    </row>
    <row r="24" spans="1:10" ht="15" customHeight="1">
      <c r="A24" s="48" t="s">
        <v>19</v>
      </c>
      <c r="B24" s="37">
        <v>1000</v>
      </c>
      <c r="C24" s="38">
        <v>2361</v>
      </c>
      <c r="D24" s="37">
        <v>8493.813999999998</v>
      </c>
      <c r="E24" s="39">
        <v>1.7118381795010467</v>
      </c>
      <c r="F24" s="89"/>
      <c r="G24" s="82"/>
      <c r="H24" s="63"/>
      <c r="I24" s="29"/>
      <c r="J24" s="30"/>
    </row>
    <row r="25" spans="1:10" ht="15" customHeight="1">
      <c r="A25" s="48" t="s">
        <v>17</v>
      </c>
      <c r="B25" s="37">
        <v>4147.9</v>
      </c>
      <c r="C25" s="38">
        <v>683</v>
      </c>
      <c r="D25" s="37">
        <v>6315.742</v>
      </c>
      <c r="E25" s="39">
        <v>1.272870854892549</v>
      </c>
      <c r="F25" s="89"/>
      <c r="G25" s="82"/>
      <c r="H25" s="63"/>
      <c r="I25" s="29"/>
      <c r="J25" s="30"/>
    </row>
    <row r="26" spans="1:10" ht="15" customHeight="1">
      <c r="A26" s="48" t="s">
        <v>79</v>
      </c>
      <c r="B26" s="37">
        <v>5720</v>
      </c>
      <c r="C26" s="38"/>
      <c r="D26" s="37">
        <v>5720</v>
      </c>
      <c r="E26" s="39">
        <v>1.1528053695013794</v>
      </c>
      <c r="F26" s="89"/>
      <c r="G26" s="82"/>
      <c r="H26" s="63"/>
      <c r="I26" s="29"/>
      <c r="J26" s="30"/>
    </row>
    <row r="27" spans="1:10" ht="15" customHeight="1">
      <c r="A27" s="48" t="s">
        <v>48</v>
      </c>
      <c r="B27" s="37"/>
      <c r="C27" s="38">
        <v>1431.3</v>
      </c>
      <c r="D27" s="37">
        <v>4542.946199999999</v>
      </c>
      <c r="E27" s="39">
        <v>0.9155826525727073</v>
      </c>
      <c r="F27" s="89"/>
      <c r="G27" s="82"/>
      <c r="H27" s="63"/>
      <c r="I27" s="29"/>
      <c r="J27" s="30"/>
    </row>
    <row r="28" spans="1:10" ht="15" customHeight="1">
      <c r="A28" s="48" t="s">
        <v>21</v>
      </c>
      <c r="B28" s="37"/>
      <c r="C28" s="38">
        <v>1077.7</v>
      </c>
      <c r="D28" s="37">
        <v>3420.6198</v>
      </c>
      <c r="E28" s="39">
        <v>0.6893896630179605</v>
      </c>
      <c r="F28" s="89"/>
      <c r="G28" s="82"/>
      <c r="H28" s="63"/>
      <c r="I28" s="29"/>
      <c r="J28" s="30"/>
    </row>
    <row r="29" spans="1:10" ht="15" customHeight="1">
      <c r="A29" s="48" t="s">
        <v>18</v>
      </c>
      <c r="B29" s="37"/>
      <c r="C29" s="38">
        <v>738.7</v>
      </c>
      <c r="D29" s="37">
        <v>2344.6338</v>
      </c>
      <c r="E29" s="39">
        <v>0.47253608988713686</v>
      </c>
      <c r="F29" s="89"/>
      <c r="G29" s="82"/>
      <c r="H29" s="63"/>
      <c r="I29" s="29"/>
      <c r="J29" s="30"/>
    </row>
    <row r="30" spans="1:10" ht="15" customHeight="1">
      <c r="A30" s="48" t="s">
        <v>53</v>
      </c>
      <c r="B30" s="37"/>
      <c r="C30" s="38">
        <v>480.3</v>
      </c>
      <c r="D30" s="37">
        <v>1524.4722</v>
      </c>
      <c r="E30" s="39">
        <v>0.30724121290482176</v>
      </c>
      <c r="F30" s="89"/>
      <c r="G30" s="82"/>
      <c r="H30" s="63"/>
      <c r="I30" s="29"/>
      <c r="J30" s="30"/>
    </row>
    <row r="31" spans="1:10" ht="15" customHeight="1">
      <c r="A31" s="48" t="s">
        <v>69</v>
      </c>
      <c r="B31" s="37"/>
      <c r="C31" s="38">
        <v>436.4</v>
      </c>
      <c r="D31" s="37">
        <v>1385.1336</v>
      </c>
      <c r="E31" s="39">
        <v>0.2791589950274083</v>
      </c>
      <c r="F31" s="89"/>
      <c r="G31" s="82"/>
      <c r="H31" s="63"/>
      <c r="I31" s="29"/>
      <c r="J31" s="30"/>
    </row>
    <row r="32" spans="1:10" ht="15" customHeight="1">
      <c r="A32" s="48" t="s">
        <v>22</v>
      </c>
      <c r="B32" s="37"/>
      <c r="C32" s="38">
        <v>415.3</v>
      </c>
      <c r="D32" s="37">
        <v>1318.1622</v>
      </c>
      <c r="E32" s="39">
        <v>0.26566161923666975</v>
      </c>
      <c r="F32" s="89"/>
      <c r="G32" s="82"/>
      <c r="H32" s="63"/>
      <c r="I32" s="29"/>
      <c r="J32" s="30"/>
    </row>
    <row r="33" spans="1:10" ht="15" customHeight="1">
      <c r="A33" s="48" t="s">
        <v>89</v>
      </c>
      <c r="B33" s="37"/>
      <c r="C33" s="38">
        <v>414.6</v>
      </c>
      <c r="D33" s="37">
        <v>1315.9404</v>
      </c>
      <c r="E33" s="39">
        <v>0.26521383899716655</v>
      </c>
      <c r="F33" s="89"/>
      <c r="G33" s="82"/>
      <c r="H33" s="63"/>
      <c r="I33" s="29"/>
      <c r="J33" s="30"/>
    </row>
    <row r="34" spans="1:10" ht="15" customHeight="1">
      <c r="A34" s="48" t="s">
        <v>20</v>
      </c>
      <c r="B34" s="37"/>
      <c r="C34" s="38">
        <v>349.2</v>
      </c>
      <c r="D34" s="37">
        <v>1108.3608</v>
      </c>
      <c r="E34" s="39">
        <v>0.2233783709064413</v>
      </c>
      <c r="F34" s="89"/>
      <c r="G34" s="82"/>
      <c r="H34" s="63"/>
      <c r="I34" s="29"/>
      <c r="J34" s="30"/>
    </row>
    <row r="35" spans="1:10" ht="15" customHeight="1">
      <c r="A35" s="48" t="s">
        <v>55</v>
      </c>
      <c r="B35" s="37"/>
      <c r="C35" s="38">
        <v>239.8</v>
      </c>
      <c r="D35" s="37">
        <v>761.1252000000001</v>
      </c>
      <c r="E35" s="39">
        <v>0.1533967163326593</v>
      </c>
      <c r="F35" s="89"/>
      <c r="G35" s="82"/>
      <c r="H35" s="63"/>
      <c r="I35" s="29"/>
      <c r="J35" s="30"/>
    </row>
    <row r="36" spans="1:10" ht="15" customHeight="1">
      <c r="A36" s="48" t="s">
        <v>58</v>
      </c>
      <c r="B36" s="37">
        <v>712.8</v>
      </c>
      <c r="C36" s="38"/>
      <c r="D36" s="37">
        <v>712.8</v>
      </c>
      <c r="E36" s="39">
        <v>0.14365728450709492</v>
      </c>
      <c r="F36" s="89"/>
      <c r="G36" s="82"/>
      <c r="H36" s="63"/>
      <c r="I36" s="29"/>
      <c r="J36" s="30"/>
    </row>
    <row r="37" spans="1:10" ht="15" customHeight="1">
      <c r="A37" s="48" t="s">
        <v>64</v>
      </c>
      <c r="B37" s="37"/>
      <c r="C37" s="38">
        <v>178.9</v>
      </c>
      <c r="D37" s="37">
        <v>567.8286</v>
      </c>
      <c r="E37" s="39">
        <v>0.11443983549588303</v>
      </c>
      <c r="F37" s="89"/>
      <c r="G37" s="82"/>
      <c r="H37" s="63"/>
      <c r="I37" s="29"/>
      <c r="J37" s="30"/>
    </row>
    <row r="38" spans="1:10" ht="15" customHeight="1">
      <c r="A38" s="48" t="s">
        <v>70</v>
      </c>
      <c r="B38" s="37"/>
      <c r="C38" s="38">
        <v>164.7</v>
      </c>
      <c r="D38" s="37">
        <v>522.7578</v>
      </c>
      <c r="E38" s="39">
        <v>0.10535629349453288</v>
      </c>
      <c r="F38" s="89"/>
      <c r="G38" s="82"/>
      <c r="H38" s="63"/>
      <c r="I38" s="29"/>
      <c r="J38" s="30"/>
    </row>
    <row r="39" spans="1:10" ht="15" customHeight="1">
      <c r="A39" s="48"/>
      <c r="B39" s="37"/>
      <c r="C39" s="38"/>
      <c r="D39" s="37"/>
      <c r="E39" s="39"/>
      <c r="F39" s="40"/>
      <c r="G39" s="42"/>
      <c r="H39" s="76"/>
      <c r="I39" s="30"/>
      <c r="J39" s="30"/>
    </row>
    <row r="40" spans="1:10" ht="15" customHeight="1">
      <c r="A40" s="45" t="s">
        <v>23</v>
      </c>
      <c r="B40" s="46">
        <f>SUM(B41:B64)</f>
        <v>12067.2</v>
      </c>
      <c r="C40" s="46">
        <f>SUM(C41:C64)</f>
        <v>15464.7</v>
      </c>
      <c r="D40" s="46">
        <f>SUM(D41:D64)</f>
        <v>61152.15779999998</v>
      </c>
      <c r="E40" s="49">
        <f>SUM(E41:E64)</f>
        <v>12.32209166366633</v>
      </c>
      <c r="F40" s="73"/>
      <c r="G40" s="47"/>
      <c r="H40" s="47"/>
      <c r="I40" s="29"/>
      <c r="J40" s="30"/>
    </row>
    <row r="41" spans="1:10" ht="15" customHeight="1">
      <c r="A41" s="50" t="s">
        <v>25</v>
      </c>
      <c r="B41" s="37">
        <v>7225</v>
      </c>
      <c r="C41" s="38">
        <v>100</v>
      </c>
      <c r="D41" s="37">
        <v>7542.4</v>
      </c>
      <c r="E41" s="39">
        <v>1.52</v>
      </c>
      <c r="F41" s="89"/>
      <c r="G41" s="82"/>
      <c r="H41" s="63"/>
      <c r="I41" s="29"/>
      <c r="J41" s="30"/>
    </row>
    <row r="42" spans="1:10" ht="15" customHeight="1">
      <c r="A42" s="50" t="s">
        <v>26</v>
      </c>
      <c r="B42" s="37"/>
      <c r="C42" s="38">
        <v>2029.5</v>
      </c>
      <c r="D42" s="37">
        <v>6441.633</v>
      </c>
      <c r="E42" s="39">
        <v>1.3</v>
      </c>
      <c r="F42" s="89"/>
      <c r="G42" s="82"/>
      <c r="H42" s="63"/>
      <c r="I42" s="29"/>
      <c r="J42" s="30"/>
    </row>
    <row r="43" spans="1:10" ht="15" customHeight="1">
      <c r="A43" s="50" t="s">
        <v>27</v>
      </c>
      <c r="B43" s="37"/>
      <c r="C43" s="38">
        <v>1328.9</v>
      </c>
      <c r="D43" s="37">
        <v>4217.9286</v>
      </c>
      <c r="E43" s="39">
        <v>0.85</v>
      </c>
      <c r="F43" s="89"/>
      <c r="G43" s="82"/>
      <c r="H43" s="63"/>
      <c r="I43" s="29"/>
      <c r="J43" s="30"/>
    </row>
    <row r="44" spans="1:10" ht="15" customHeight="1">
      <c r="A44" s="50" t="s">
        <v>36</v>
      </c>
      <c r="B44" s="37"/>
      <c r="C44" s="38">
        <v>1282</v>
      </c>
      <c r="D44" s="37">
        <v>4069.0679999999998</v>
      </c>
      <c r="E44" s="39">
        <v>0.82</v>
      </c>
      <c r="F44" s="89"/>
      <c r="G44" s="82"/>
      <c r="H44" s="63"/>
      <c r="I44" s="29"/>
      <c r="J44" s="30"/>
    </row>
    <row r="45" spans="1:10" ht="15" customHeight="1">
      <c r="A45" s="50" t="s">
        <v>47</v>
      </c>
      <c r="B45" s="37"/>
      <c r="C45" s="38">
        <v>1200</v>
      </c>
      <c r="D45" s="37">
        <v>3808.8</v>
      </c>
      <c r="E45" s="39">
        <v>0.77</v>
      </c>
      <c r="F45" s="89"/>
      <c r="G45" s="82"/>
      <c r="H45" s="63"/>
      <c r="I45" s="29"/>
      <c r="J45" s="30"/>
    </row>
    <row r="46" spans="1:10" ht="15" customHeight="1">
      <c r="A46" s="50" t="s">
        <v>29</v>
      </c>
      <c r="B46" s="37"/>
      <c r="C46" s="38">
        <v>1049.9</v>
      </c>
      <c r="D46" s="37">
        <v>3332.3826000000004</v>
      </c>
      <c r="E46" s="39">
        <v>0.67</v>
      </c>
      <c r="F46" s="89"/>
      <c r="G46" s="82"/>
      <c r="H46" s="63"/>
      <c r="I46" s="29"/>
      <c r="J46" s="30"/>
    </row>
    <row r="47" spans="1:10" ht="15" customHeight="1">
      <c r="A47" s="50" t="s">
        <v>30</v>
      </c>
      <c r="B47" s="37"/>
      <c r="C47" s="38">
        <v>1001.2</v>
      </c>
      <c r="D47" s="37">
        <v>3177.8088000000002</v>
      </c>
      <c r="E47" s="39">
        <v>0.64</v>
      </c>
      <c r="F47" s="89"/>
      <c r="G47" s="82"/>
      <c r="H47" s="63"/>
      <c r="I47" s="29"/>
      <c r="J47" s="30"/>
    </row>
    <row r="48" spans="1:10" ht="15" customHeight="1">
      <c r="A48" s="50" t="s">
        <v>43</v>
      </c>
      <c r="B48" s="37"/>
      <c r="C48" s="38">
        <v>1000</v>
      </c>
      <c r="D48" s="37">
        <v>3174</v>
      </c>
      <c r="E48" s="39">
        <v>0.64</v>
      </c>
      <c r="F48" s="89"/>
      <c r="G48" s="82"/>
      <c r="H48" s="63"/>
      <c r="I48" s="29"/>
      <c r="J48" s="30"/>
    </row>
    <row r="49" spans="1:10" ht="15" customHeight="1">
      <c r="A49" s="50" t="s">
        <v>45</v>
      </c>
      <c r="B49" s="37">
        <v>3000</v>
      </c>
      <c r="C49" s="38"/>
      <c r="D49" s="37">
        <v>3000</v>
      </c>
      <c r="E49" s="39">
        <v>0.6</v>
      </c>
      <c r="F49" s="89"/>
      <c r="G49" s="82"/>
      <c r="H49" s="63"/>
      <c r="I49" s="29"/>
      <c r="J49" s="30"/>
    </row>
    <row r="50" spans="1:10" ht="15" customHeight="1">
      <c r="A50" s="50" t="s">
        <v>49</v>
      </c>
      <c r="B50" s="37"/>
      <c r="C50" s="38">
        <v>937.5</v>
      </c>
      <c r="D50" s="37">
        <v>2975.625</v>
      </c>
      <c r="E50" s="39">
        <v>0.5997056779060387</v>
      </c>
      <c r="F50" s="89"/>
      <c r="G50" s="82"/>
      <c r="H50" s="63"/>
      <c r="I50" s="29"/>
      <c r="J50" s="30"/>
    </row>
    <row r="51" spans="1:10" ht="15" customHeight="1">
      <c r="A51" s="50" t="s">
        <v>42</v>
      </c>
      <c r="B51" s="37"/>
      <c r="C51" s="38">
        <v>761.2</v>
      </c>
      <c r="D51" s="37">
        <v>2416.0488</v>
      </c>
      <c r="E51" s="39">
        <v>0.4869290261568818</v>
      </c>
      <c r="F51" s="89"/>
      <c r="G51" s="82"/>
      <c r="H51" s="63"/>
      <c r="I51" s="29"/>
      <c r="J51" s="30"/>
    </row>
    <row r="52" spans="1:10" ht="15" customHeight="1">
      <c r="A52" s="50" t="s">
        <v>32</v>
      </c>
      <c r="B52" s="37"/>
      <c r="C52" s="38">
        <v>716.5</v>
      </c>
      <c r="D52" s="37">
        <v>2274.171</v>
      </c>
      <c r="E52" s="39">
        <v>0.45833505943432185</v>
      </c>
      <c r="F52" s="89"/>
      <c r="G52" s="82"/>
      <c r="H52" s="63"/>
      <c r="I52" s="29"/>
      <c r="J52" s="30"/>
    </row>
    <row r="53" spans="1:10" ht="15" customHeight="1">
      <c r="A53" s="50" t="s">
        <v>31</v>
      </c>
      <c r="B53" s="37"/>
      <c r="C53" s="38">
        <v>562.5</v>
      </c>
      <c r="D53" s="37">
        <v>1785.375</v>
      </c>
      <c r="E53" s="39">
        <v>0.35982340674362323</v>
      </c>
      <c r="F53" s="89"/>
      <c r="G53" s="82"/>
      <c r="H53" s="63"/>
      <c r="I53" s="29"/>
      <c r="J53" s="30"/>
    </row>
    <row r="54" spans="1:10" ht="15" customHeight="1">
      <c r="A54" s="50" t="s">
        <v>41</v>
      </c>
      <c r="B54" s="37"/>
      <c r="C54" s="38">
        <v>555.7</v>
      </c>
      <c r="D54" s="37">
        <v>1763.7918000000002</v>
      </c>
      <c r="E54" s="39">
        <v>0.35547354155987815</v>
      </c>
      <c r="F54" s="89"/>
      <c r="G54" s="82"/>
      <c r="H54" s="63"/>
      <c r="I54" s="29"/>
      <c r="J54" s="30"/>
    </row>
    <row r="55" spans="1:10" ht="15" customHeight="1">
      <c r="A55" s="50" t="s">
        <v>33</v>
      </c>
      <c r="B55" s="37"/>
      <c r="C55" s="38">
        <v>526.9</v>
      </c>
      <c r="D55" s="37">
        <v>1672.3806</v>
      </c>
      <c r="E55" s="39">
        <v>0.3370505831346046</v>
      </c>
      <c r="F55" s="89"/>
      <c r="G55" s="82"/>
      <c r="H55" s="63"/>
      <c r="I55" s="29"/>
      <c r="J55" s="30"/>
    </row>
    <row r="56" spans="1:10" ht="15" customHeight="1">
      <c r="A56" s="50" t="s">
        <v>24</v>
      </c>
      <c r="B56" s="37">
        <v>1642.2</v>
      </c>
      <c r="C56" s="38"/>
      <c r="D56" s="37">
        <v>1642.2</v>
      </c>
      <c r="E56" s="39">
        <v>0.3309680031110428</v>
      </c>
      <c r="F56" s="89"/>
      <c r="G56" s="82"/>
      <c r="H56" s="63"/>
      <c r="I56" s="29"/>
      <c r="J56" s="30"/>
    </row>
    <row r="57" spans="1:10" ht="15" customHeight="1">
      <c r="A57" s="50" t="s">
        <v>34</v>
      </c>
      <c r="B57" s="37"/>
      <c r="C57" s="38">
        <v>503.6</v>
      </c>
      <c r="D57" s="37">
        <v>1598.4264</v>
      </c>
      <c r="E57" s="39">
        <v>0.32214589801971316</v>
      </c>
      <c r="F57" s="89"/>
      <c r="G57" s="82"/>
      <c r="H57" s="63"/>
      <c r="I57" s="29"/>
      <c r="J57" s="30"/>
    </row>
    <row r="58" spans="1:10" ht="15" customHeight="1">
      <c r="A58" s="50" t="s">
        <v>37</v>
      </c>
      <c r="B58" s="37"/>
      <c r="C58" s="38">
        <v>392.9</v>
      </c>
      <c r="D58" s="37">
        <v>1247.0646</v>
      </c>
      <c r="E58" s="39">
        <v>0.2513326515725681</v>
      </c>
      <c r="F58" s="89"/>
      <c r="G58" s="82"/>
      <c r="H58" s="63"/>
      <c r="I58" s="29"/>
      <c r="J58" s="30"/>
    </row>
    <row r="59" spans="1:10" ht="15" customHeight="1">
      <c r="A59" s="50" t="s">
        <v>35</v>
      </c>
      <c r="B59" s="37"/>
      <c r="C59" s="38">
        <v>381.9</v>
      </c>
      <c r="D59" s="37">
        <v>1212.1506</v>
      </c>
      <c r="E59" s="39">
        <v>0.24429610495180393</v>
      </c>
      <c r="F59" s="89"/>
      <c r="G59" s="82"/>
      <c r="H59" s="63"/>
      <c r="I59" s="29"/>
      <c r="J59" s="30"/>
    </row>
    <row r="60" spans="1:10" ht="15" customHeight="1">
      <c r="A60" s="50" t="s">
        <v>38</v>
      </c>
      <c r="B60" s="37"/>
      <c r="C60" s="38">
        <v>374.9</v>
      </c>
      <c r="D60" s="37">
        <v>1189.9325999999999</v>
      </c>
      <c r="E60" s="39">
        <v>0.23981830255677214</v>
      </c>
      <c r="F60" s="89"/>
      <c r="G60" s="82"/>
      <c r="H60" s="63"/>
      <c r="I60" s="29"/>
      <c r="J60" s="30"/>
    </row>
    <row r="61" spans="1:10" ht="15" customHeight="1">
      <c r="A61" s="50" t="s">
        <v>44</v>
      </c>
      <c r="B61" s="37"/>
      <c r="C61" s="38">
        <v>315</v>
      </c>
      <c r="D61" s="37">
        <v>999.81</v>
      </c>
      <c r="E61" s="39">
        <v>0.201501107776429</v>
      </c>
      <c r="F61" s="89"/>
      <c r="G61" s="82"/>
      <c r="H61" s="63"/>
      <c r="I61" s="29"/>
      <c r="J61" s="30"/>
    </row>
    <row r="62" spans="1:10" ht="15" customHeight="1">
      <c r="A62" s="50" t="s">
        <v>39</v>
      </c>
      <c r="B62" s="37"/>
      <c r="C62" s="38">
        <v>294</v>
      </c>
      <c r="D62" s="37">
        <v>933.156</v>
      </c>
      <c r="E62" s="39">
        <v>0.18806770059133374</v>
      </c>
      <c r="F62" s="89"/>
      <c r="G62" s="82"/>
      <c r="H62" s="63"/>
      <c r="I62" s="29"/>
      <c r="J62" s="30"/>
    </row>
    <row r="63" spans="1:10" ht="15" customHeight="1">
      <c r="A63" s="50" t="s">
        <v>40</v>
      </c>
      <c r="B63" s="37"/>
      <c r="C63" s="38">
        <v>150.6</v>
      </c>
      <c r="D63" s="37">
        <v>478.0044</v>
      </c>
      <c r="E63" s="39">
        <v>0.09633672009882606</v>
      </c>
      <c r="F63" s="89"/>
      <c r="G63" s="82"/>
      <c r="H63" s="63"/>
      <c r="I63" s="29"/>
      <c r="J63" s="30"/>
    </row>
    <row r="64" spans="1:10" ht="15" customHeight="1">
      <c r="A64" s="50" t="s">
        <v>46</v>
      </c>
      <c r="B64" s="37">
        <v>200</v>
      </c>
      <c r="C64" s="38"/>
      <c r="D64" s="37">
        <v>200</v>
      </c>
      <c r="E64" s="39">
        <v>0.040307880052495776</v>
      </c>
      <c r="F64" s="89"/>
      <c r="G64" s="82"/>
      <c r="H64" s="63"/>
      <c r="I64" s="29"/>
      <c r="J64" s="30"/>
    </row>
    <row r="65" spans="1:10" ht="6" customHeight="1">
      <c r="A65" s="36"/>
      <c r="B65" s="54"/>
      <c r="C65" s="84"/>
      <c r="D65" s="83"/>
      <c r="E65" s="55"/>
      <c r="F65" s="40"/>
      <c r="G65" s="41"/>
      <c r="H65" s="76"/>
      <c r="I65" s="30"/>
      <c r="J65" s="30"/>
    </row>
    <row r="66" spans="1:10" ht="13.5" customHeight="1">
      <c r="A66" s="56" t="s">
        <v>5</v>
      </c>
      <c r="B66" s="57">
        <f>+B17+B15+B21+B19+B10</f>
        <v>244823.9</v>
      </c>
      <c r="C66" s="57">
        <f>+C17+C15+C21+C19+C10</f>
        <v>79192.5</v>
      </c>
      <c r="D66" s="57">
        <f>+D17+D15+D21+D19+D10</f>
        <v>496181.49439999997</v>
      </c>
      <c r="E66" s="26">
        <f>+E17+E15+E21+E19+E10</f>
        <v>100.00481863994179</v>
      </c>
      <c r="F66" s="57"/>
      <c r="G66" s="27"/>
      <c r="H66" s="27"/>
      <c r="I66" s="29"/>
      <c r="J66" s="30"/>
    </row>
    <row r="67" spans="1:9" ht="3" customHeight="1">
      <c r="A67" s="58"/>
      <c r="B67" s="59"/>
      <c r="C67" s="60"/>
      <c r="D67" s="58"/>
      <c r="E67" s="61"/>
      <c r="F67" s="74"/>
      <c r="G67" s="63"/>
      <c r="H67" s="76"/>
      <c r="I67" s="30"/>
    </row>
    <row r="68" spans="1:8" ht="13.5" customHeight="1">
      <c r="A68" s="64" t="s">
        <v>85</v>
      </c>
      <c r="B68" s="35"/>
      <c r="C68" s="35"/>
      <c r="D68" s="35"/>
      <c r="E68" s="65"/>
      <c r="F68" s="66"/>
      <c r="G68" s="67"/>
      <c r="H68" s="66"/>
    </row>
    <row r="69" spans="1:8" ht="13.5" customHeight="1">
      <c r="A69" s="86" t="s">
        <v>86</v>
      </c>
      <c r="B69" s="35"/>
      <c r="C69" s="35"/>
      <c r="D69" s="65"/>
      <c r="E69" s="65"/>
      <c r="F69" s="67"/>
      <c r="G69" s="67"/>
      <c r="H69" s="66"/>
    </row>
    <row r="70" spans="1:8" ht="13.5" customHeight="1">
      <c r="A70" s="64" t="s">
        <v>73</v>
      </c>
      <c r="B70" s="35"/>
      <c r="C70" s="35"/>
      <c r="D70" s="65"/>
      <c r="E70" s="65"/>
      <c r="F70" s="67"/>
      <c r="G70" s="67"/>
      <c r="H70" s="66"/>
    </row>
    <row r="71" spans="1:8" ht="13.5" customHeight="1">
      <c r="A71" s="87" t="s">
        <v>51</v>
      </c>
      <c r="B71" s="29"/>
      <c r="C71" s="29"/>
      <c r="D71" s="69"/>
      <c r="E71" s="65"/>
      <c r="F71" s="67"/>
      <c r="G71" s="67"/>
      <c r="H71" s="66"/>
    </row>
    <row r="72" spans="1:8" ht="13.5" customHeight="1">
      <c r="A72" s="68" t="s">
        <v>87</v>
      </c>
      <c r="B72" s="29"/>
      <c r="C72" s="29"/>
      <c r="D72" s="65"/>
      <c r="E72" s="30"/>
      <c r="F72" s="63"/>
      <c r="G72" s="63"/>
      <c r="H72" s="66"/>
    </row>
    <row r="73" spans="1:8" ht="12.75">
      <c r="A73" s="68" t="s">
        <v>88</v>
      </c>
      <c r="B73" s="29"/>
      <c r="C73" s="29"/>
      <c r="D73" s="65"/>
      <c r="F73" s="62"/>
      <c r="G73" s="63"/>
      <c r="H73" s="66"/>
    </row>
    <row r="74" spans="1:8" ht="12.75">
      <c r="A74" s="68" t="s">
        <v>82</v>
      </c>
      <c r="B74" s="29"/>
      <c r="C74" s="29"/>
      <c r="D74" s="65"/>
      <c r="F74" s="62"/>
      <c r="G74" s="63"/>
      <c r="H74" s="66"/>
    </row>
    <row r="75" spans="1:8" ht="12.75">
      <c r="A75" s="70"/>
      <c r="B75" s="29"/>
      <c r="C75" s="29"/>
      <c r="D75" s="65"/>
      <c r="F75" s="62"/>
      <c r="G75" s="63"/>
      <c r="H75" s="66"/>
    </row>
    <row r="76" spans="1:8" ht="12.75">
      <c r="A76" s="62"/>
      <c r="B76" s="29"/>
      <c r="C76" s="29"/>
      <c r="D76" s="29"/>
      <c r="F76" s="62"/>
      <c r="G76" s="63"/>
      <c r="H76" s="66"/>
    </row>
    <row r="77" spans="1:8" ht="12.75">
      <c r="A77" s="62"/>
      <c r="B77" s="29"/>
      <c r="C77" s="29"/>
      <c r="E77" s="71"/>
      <c r="F77" s="77"/>
      <c r="G77" s="63"/>
      <c r="H77" s="66"/>
    </row>
    <row r="78" spans="1:8" ht="12.75">
      <c r="A78" s="62"/>
      <c r="B78" s="29"/>
      <c r="C78" s="29"/>
      <c r="F78" s="62"/>
      <c r="G78" s="63"/>
      <c r="H78" s="66"/>
    </row>
    <row r="79" spans="1:8" ht="12.75">
      <c r="A79" s="62"/>
      <c r="B79" s="29"/>
      <c r="C79" s="29"/>
      <c r="F79" s="62"/>
      <c r="G79" s="63"/>
      <c r="H79" s="66"/>
    </row>
    <row r="80" spans="1:8" ht="12.75">
      <c r="A80" s="62"/>
      <c r="B80" s="72"/>
      <c r="C80" s="72"/>
      <c r="F80" s="62"/>
      <c r="G80" s="63"/>
      <c r="H80" s="76"/>
    </row>
    <row r="81" spans="1:8" ht="12.75">
      <c r="A81" s="62"/>
      <c r="B81" s="72"/>
      <c r="C81" s="72"/>
      <c r="F81" s="62"/>
      <c r="G81" s="63"/>
      <c r="H81" s="76"/>
    </row>
    <row r="82" spans="1:8" ht="12.75">
      <c r="A82" s="62"/>
      <c r="B82" s="72"/>
      <c r="C82" s="72"/>
      <c r="F82" s="62"/>
      <c r="G82" s="63"/>
      <c r="H82" s="76"/>
    </row>
    <row r="83" spans="1:8" ht="12.75">
      <c r="A83" s="62"/>
      <c r="B83" s="72"/>
      <c r="C83" s="66"/>
      <c r="F83" s="62"/>
      <c r="G83" s="63"/>
      <c r="H83" s="76"/>
    </row>
    <row r="84" spans="1:8" ht="12.75">
      <c r="A84" s="62"/>
      <c r="B84" s="72"/>
      <c r="C84" s="72"/>
      <c r="F84" s="62"/>
      <c r="G84" s="63"/>
      <c r="H84" s="28"/>
    </row>
    <row r="85" spans="1:8" ht="12.75">
      <c r="A85" s="62"/>
      <c r="B85" s="62"/>
      <c r="C85" s="72"/>
      <c r="F85" s="62"/>
      <c r="G85" s="63"/>
      <c r="H85" s="28"/>
    </row>
    <row r="86" spans="1:8" ht="12.75">
      <c r="A86" s="62"/>
      <c r="B86" s="62"/>
      <c r="C86" s="72"/>
      <c r="F86" s="62"/>
      <c r="G86" s="63"/>
      <c r="H86" s="28"/>
    </row>
    <row r="87" spans="1:8" ht="12.75">
      <c r="A87" s="62"/>
      <c r="B87" s="62"/>
      <c r="C87" s="72"/>
      <c r="F87" s="62"/>
      <c r="G87" s="63"/>
      <c r="H87" s="28"/>
    </row>
    <row r="88" spans="1:8" ht="12.75">
      <c r="A88" s="62"/>
      <c r="B88" s="62"/>
      <c r="C88" s="72"/>
      <c r="F88" s="62"/>
      <c r="G88" s="63"/>
      <c r="H88" s="28"/>
    </row>
    <row r="89" spans="1:8" ht="12.75">
      <c r="A89" s="62"/>
      <c r="B89" s="62"/>
      <c r="C89" s="72"/>
      <c r="F89" s="62"/>
      <c r="G89" s="63"/>
      <c r="H89" s="28"/>
    </row>
    <row r="90" spans="1:8" ht="12.75">
      <c r="A90" s="62"/>
      <c r="B90" s="62"/>
      <c r="C90" s="72"/>
      <c r="F90" s="62"/>
      <c r="G90" s="63"/>
      <c r="H90" s="28"/>
    </row>
    <row r="91" spans="1:8" ht="12.75">
      <c r="A91" s="62"/>
      <c r="B91" s="62"/>
      <c r="C91" s="72"/>
      <c r="H91" s="28"/>
    </row>
    <row r="92" spans="1:3" ht="12.75">
      <c r="A92" s="62"/>
      <c r="B92" s="62"/>
      <c r="C92" s="72"/>
    </row>
    <row r="93" spans="1:3" ht="12.75">
      <c r="A93" s="62"/>
      <c r="B93" s="62"/>
      <c r="C93" s="72"/>
    </row>
    <row r="94" spans="1:3" ht="12.75">
      <c r="A94" s="62"/>
      <c r="B94" s="62"/>
      <c r="C94" s="72"/>
    </row>
    <row r="95" spans="1:3" ht="12.75">
      <c r="A95" s="62"/>
      <c r="B95" s="62"/>
      <c r="C95" s="72"/>
    </row>
    <row r="96" spans="1:3" ht="12.75">
      <c r="A96" s="62"/>
      <c r="B96" s="62"/>
      <c r="C96" s="72"/>
    </row>
    <row r="97" spans="1:3" ht="12.75">
      <c r="A97" s="62"/>
      <c r="B97" s="62"/>
      <c r="C97" s="7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  <row r="106" spans="1:3" ht="12.75">
      <c r="A106" s="62"/>
      <c r="B106" s="62"/>
      <c r="C106" s="62"/>
    </row>
    <row r="107" spans="1:3" ht="12.75">
      <c r="A107" s="62"/>
      <c r="B107" s="62"/>
      <c r="C107" s="62"/>
    </row>
    <row r="108" spans="1:3" ht="12.75">
      <c r="A108" s="62"/>
      <c r="B108" s="62"/>
      <c r="C108" s="62"/>
    </row>
    <row r="109" spans="1:3" ht="12.75">
      <c r="A109" s="62"/>
      <c r="B109" s="62"/>
      <c r="C109" s="62"/>
    </row>
    <row r="110" spans="1:3" ht="12.75">
      <c r="A110" s="62"/>
      <c r="B110" s="62"/>
      <c r="C110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 topLeftCell="A38">
      <selection activeCell="B65" sqref="B65"/>
    </sheetView>
  </sheetViews>
  <sheetFormatPr defaultColWidth="11.421875" defaultRowHeight="12.75"/>
  <cols>
    <col min="1" max="1" width="34.1406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90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23" t="s">
        <v>11</v>
      </c>
      <c r="B10" s="24">
        <f>+B13+B11+B12</f>
        <v>228144.9</v>
      </c>
      <c r="C10" s="24">
        <f>+C13+C11+C12</f>
        <v>18819.8</v>
      </c>
      <c r="D10" s="24">
        <f>SUM(D11:D13)</f>
        <v>287747</v>
      </c>
      <c r="E10" s="44">
        <f>+E11+E12+E13</f>
        <v>56.9002</v>
      </c>
      <c r="F10" s="57"/>
      <c r="G10" s="27"/>
      <c r="H10" s="27"/>
      <c r="I10" s="29"/>
      <c r="J10" s="30"/>
    </row>
    <row r="11" spans="1:10" ht="15">
      <c r="A11" s="36" t="s">
        <v>14</v>
      </c>
      <c r="B11" s="37">
        <v>228137</v>
      </c>
      <c r="C11" s="38">
        <v>18816</v>
      </c>
      <c r="D11" s="37">
        <v>287727</v>
      </c>
      <c r="E11" s="39">
        <v>56.9</v>
      </c>
      <c r="F11" s="89"/>
      <c r="G11" s="82"/>
      <c r="H11" s="27"/>
      <c r="I11" s="29"/>
      <c r="J11" s="30"/>
    </row>
    <row r="12" spans="1:10" ht="15">
      <c r="A12" s="36" t="s">
        <v>12</v>
      </c>
      <c r="B12" s="37">
        <v>6.9</v>
      </c>
      <c r="C12" s="38">
        <v>3.8</v>
      </c>
      <c r="D12" s="37">
        <v>19</v>
      </c>
      <c r="E12" s="39">
        <v>0</v>
      </c>
      <c r="F12" s="89"/>
      <c r="G12" s="82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0.0002</v>
      </c>
      <c r="F13" s="89"/>
      <c r="G13" s="82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51"/>
      <c r="G14" s="41"/>
      <c r="H14" s="63"/>
      <c r="I14" s="29"/>
      <c r="J14" s="30"/>
    </row>
    <row r="15" spans="1:10" ht="15" customHeight="1">
      <c r="A15" s="23" t="s">
        <v>60</v>
      </c>
      <c r="B15" s="52">
        <v>8633.2</v>
      </c>
      <c r="C15" s="53"/>
      <c r="D15" s="85">
        <v>8633</v>
      </c>
      <c r="E15" s="25">
        <v>1.71</v>
      </c>
      <c r="F15" s="89"/>
      <c r="G15" s="82"/>
      <c r="H15" s="63"/>
      <c r="I15" s="29"/>
      <c r="J15" s="30"/>
    </row>
    <row r="16" spans="1:10" ht="15">
      <c r="A16" s="36"/>
      <c r="B16" s="37"/>
      <c r="C16" s="38"/>
      <c r="D16" s="37"/>
      <c r="E16" s="39"/>
      <c r="F16" s="34"/>
      <c r="G16" s="42"/>
      <c r="H16" s="76"/>
      <c r="I16" s="30"/>
      <c r="J16" s="30"/>
    </row>
    <row r="17" spans="1:10" ht="15" customHeight="1">
      <c r="A17" s="23" t="s">
        <v>50</v>
      </c>
      <c r="B17" s="52"/>
      <c r="C17" s="53">
        <v>35159</v>
      </c>
      <c r="D17" s="85">
        <v>111349</v>
      </c>
      <c r="E17" s="25">
        <v>22.02</v>
      </c>
      <c r="F17" s="89"/>
      <c r="G17" s="82"/>
      <c r="H17" s="76"/>
      <c r="I17" s="30"/>
      <c r="J17" s="30"/>
    </row>
    <row r="18" spans="1:10" ht="15" customHeight="1">
      <c r="A18" s="23"/>
      <c r="B18" s="52"/>
      <c r="C18" s="53"/>
      <c r="D18" s="85"/>
      <c r="E18" s="25"/>
      <c r="F18" s="34"/>
      <c r="G18" s="42"/>
      <c r="H18" s="76"/>
      <c r="I18" s="30"/>
      <c r="J18" s="30"/>
    </row>
    <row r="19" spans="1:10" ht="15" customHeight="1">
      <c r="A19" s="23" t="s">
        <v>63</v>
      </c>
      <c r="B19" s="52">
        <v>5488</v>
      </c>
      <c r="C19" s="53"/>
      <c r="D19" s="85">
        <v>5488</v>
      </c>
      <c r="E19" s="25">
        <v>1.09</v>
      </c>
      <c r="F19" s="89"/>
      <c r="G19" s="82"/>
      <c r="H19" s="76"/>
      <c r="I19" s="30"/>
      <c r="J19" s="30"/>
    </row>
    <row r="20" spans="1:10" ht="15" customHeight="1">
      <c r="A20" s="43"/>
      <c r="B20" s="31"/>
      <c r="C20" s="32"/>
      <c r="D20" s="31"/>
      <c r="E20" s="33"/>
      <c r="F20" s="34"/>
      <c r="G20" s="42"/>
      <c r="H20" s="76"/>
      <c r="I20" s="30"/>
      <c r="J20" s="30"/>
    </row>
    <row r="21" spans="1:10" ht="15" customHeight="1">
      <c r="A21" s="23" t="s">
        <v>15</v>
      </c>
      <c r="B21" s="24">
        <f>+B23+B38</f>
        <v>23647.9</v>
      </c>
      <c r="C21" s="24">
        <f>+C23+C38</f>
        <v>21725.8</v>
      </c>
      <c r="D21" s="24">
        <f>+D23+D38</f>
        <v>92453.5086</v>
      </c>
      <c r="E21" s="44">
        <f>+E23+E38</f>
        <v>18.283351394654375</v>
      </c>
      <c r="F21" s="57"/>
      <c r="G21" s="27"/>
      <c r="H21" s="27"/>
      <c r="I21" s="29"/>
      <c r="J21" s="30"/>
    </row>
    <row r="22" spans="1:10" ht="6" customHeight="1">
      <c r="A22" s="36"/>
      <c r="B22" s="37"/>
      <c r="C22" s="38"/>
      <c r="D22" s="37"/>
      <c r="E22" s="39"/>
      <c r="F22" s="89"/>
      <c r="G22" s="41"/>
      <c r="H22" s="42"/>
      <c r="I22" s="29"/>
      <c r="J22" s="30"/>
    </row>
    <row r="23" spans="1:10" ht="15" customHeight="1">
      <c r="A23" s="45" t="s">
        <v>16</v>
      </c>
      <c r="B23" s="46">
        <f>SUM(B24:B36)</f>
        <v>11580.699999999999</v>
      </c>
      <c r="C23" s="46">
        <f>SUM(C24:C36)</f>
        <v>7452.9</v>
      </c>
      <c r="D23" s="46">
        <f>SUM(D24:D36)</f>
        <v>35184.0343</v>
      </c>
      <c r="E23" s="49">
        <f>SUM(E24:E36)</f>
        <v>6.957897783756715</v>
      </c>
      <c r="F23" s="73"/>
      <c r="G23" s="47"/>
      <c r="H23" s="47"/>
      <c r="I23" s="29"/>
      <c r="J23" s="30"/>
    </row>
    <row r="24" spans="1:10" ht="15" customHeight="1">
      <c r="A24" s="48" t="s">
        <v>19</v>
      </c>
      <c r="B24" s="37">
        <v>1000</v>
      </c>
      <c r="C24" s="38">
        <v>2361</v>
      </c>
      <c r="D24" s="37">
        <v>8477.287</v>
      </c>
      <c r="E24" s="39">
        <v>1.6764449445062533</v>
      </c>
      <c r="F24" s="89"/>
      <c r="G24" s="82"/>
      <c r="H24" s="63"/>
      <c r="I24" s="29"/>
      <c r="J24" s="30"/>
    </row>
    <row r="25" spans="1:10" ht="15" customHeight="1">
      <c r="A25" s="48" t="s">
        <v>17</v>
      </c>
      <c r="B25" s="37">
        <v>4147.9</v>
      </c>
      <c r="C25" s="38">
        <v>199.9</v>
      </c>
      <c r="D25" s="37">
        <v>4780.9833</v>
      </c>
      <c r="E25" s="39">
        <v>0.9454740983823978</v>
      </c>
      <c r="F25" s="89"/>
      <c r="G25" s="82"/>
      <c r="H25" s="63"/>
      <c r="I25" s="29"/>
      <c r="J25" s="30"/>
    </row>
    <row r="26" spans="1:10" ht="15" customHeight="1">
      <c r="A26" s="48" t="s">
        <v>79</v>
      </c>
      <c r="B26" s="37">
        <v>5720</v>
      </c>
      <c r="C26" s="38"/>
      <c r="D26" s="37">
        <v>5720</v>
      </c>
      <c r="E26" s="39">
        <v>1.1311714564548503</v>
      </c>
      <c r="F26" s="89"/>
      <c r="G26" s="82"/>
      <c r="H26" s="63"/>
      <c r="I26" s="29"/>
      <c r="J26" s="30"/>
    </row>
    <row r="27" spans="1:10" ht="15" customHeight="1">
      <c r="A27" s="48" t="s">
        <v>48</v>
      </c>
      <c r="B27" s="37"/>
      <c r="C27" s="38">
        <v>1431.3</v>
      </c>
      <c r="D27" s="37">
        <v>4532.9271</v>
      </c>
      <c r="E27" s="39">
        <v>0.8964191870123532</v>
      </c>
      <c r="F27" s="89"/>
      <c r="G27" s="82"/>
      <c r="H27" s="63"/>
      <c r="I27" s="29"/>
      <c r="J27" s="30"/>
    </row>
    <row r="28" spans="1:10" ht="15" customHeight="1">
      <c r="A28" s="48" t="s">
        <v>21</v>
      </c>
      <c r="B28" s="37"/>
      <c r="C28" s="38">
        <v>1003</v>
      </c>
      <c r="D28" s="37">
        <v>3176.5009999999997</v>
      </c>
      <c r="E28" s="39">
        <v>0.6281760948601902</v>
      </c>
      <c r="F28" s="89"/>
      <c r="G28" s="82"/>
      <c r="H28" s="63"/>
      <c r="I28" s="29"/>
      <c r="J28" s="30"/>
    </row>
    <row r="29" spans="1:10" ht="15" customHeight="1">
      <c r="A29" s="48" t="s">
        <v>53</v>
      </c>
      <c r="B29" s="37"/>
      <c r="C29" s="38">
        <v>480.3</v>
      </c>
      <c r="D29" s="37">
        <v>1521.1100999999999</v>
      </c>
      <c r="E29" s="39">
        <v>0.3008105467211858</v>
      </c>
      <c r="F29" s="89"/>
      <c r="G29" s="82"/>
      <c r="H29" s="63"/>
      <c r="I29" s="29"/>
      <c r="J29" s="30"/>
    </row>
    <row r="30" spans="1:10" ht="15" customHeight="1">
      <c r="A30" s="48" t="s">
        <v>69</v>
      </c>
      <c r="B30" s="37"/>
      <c r="C30" s="38">
        <v>630.2</v>
      </c>
      <c r="D30" s="37">
        <v>1995.8434</v>
      </c>
      <c r="E30" s="39">
        <v>0.3946924974884266</v>
      </c>
      <c r="F30" s="89"/>
      <c r="G30" s="82"/>
      <c r="H30" s="63"/>
      <c r="I30" s="29"/>
      <c r="J30" s="30"/>
    </row>
    <row r="31" spans="1:10" ht="15" customHeight="1">
      <c r="A31" s="48" t="s">
        <v>89</v>
      </c>
      <c r="B31" s="37"/>
      <c r="C31" s="38">
        <v>414.6</v>
      </c>
      <c r="D31" s="37">
        <v>1313.0382</v>
      </c>
      <c r="E31" s="39">
        <v>0.25966282046763195</v>
      </c>
      <c r="F31" s="89"/>
      <c r="G31" s="82"/>
      <c r="H31" s="63"/>
      <c r="I31" s="29"/>
      <c r="J31" s="30"/>
    </row>
    <row r="32" spans="1:10" ht="15" customHeight="1">
      <c r="A32" s="48" t="s">
        <v>20</v>
      </c>
      <c r="B32" s="37"/>
      <c r="C32" s="38">
        <v>349.2</v>
      </c>
      <c r="D32" s="37">
        <v>1105.9163999999998</v>
      </c>
      <c r="E32" s="39">
        <v>0.21870298337505323</v>
      </c>
      <c r="F32" s="89"/>
      <c r="G32" s="82"/>
      <c r="H32" s="63"/>
      <c r="I32" s="29"/>
      <c r="J32" s="30"/>
    </row>
    <row r="33" spans="1:10" ht="15" customHeight="1">
      <c r="A33" s="48" t="s">
        <v>55</v>
      </c>
      <c r="B33" s="37"/>
      <c r="C33" s="38">
        <v>239.8</v>
      </c>
      <c r="D33" s="37">
        <v>759.4466</v>
      </c>
      <c r="E33" s="39">
        <v>0.15018606933945525</v>
      </c>
      <c r="F33" s="89"/>
      <c r="G33" s="82"/>
      <c r="H33" s="63"/>
      <c r="I33" s="29"/>
      <c r="J33" s="30"/>
    </row>
    <row r="34" spans="1:10" ht="15" customHeight="1">
      <c r="A34" s="48" t="s">
        <v>58</v>
      </c>
      <c r="B34" s="37">
        <v>712.8</v>
      </c>
      <c r="C34" s="38"/>
      <c r="D34" s="37">
        <v>712.8</v>
      </c>
      <c r="E34" s="39">
        <v>0.14096136611206594</v>
      </c>
      <c r="F34" s="89"/>
      <c r="G34" s="82"/>
      <c r="H34" s="63"/>
      <c r="I34" s="29"/>
      <c r="J34" s="30"/>
    </row>
    <row r="35" spans="1:10" ht="15" customHeight="1">
      <c r="A35" s="48" t="s">
        <v>64</v>
      </c>
      <c r="B35" s="37"/>
      <c r="C35" s="38">
        <v>178.9</v>
      </c>
      <c r="D35" s="37">
        <v>566.5763</v>
      </c>
      <c r="E35" s="39">
        <v>0.1120445696615035</v>
      </c>
      <c r="F35" s="89"/>
      <c r="G35" s="82"/>
      <c r="H35" s="63"/>
      <c r="I35" s="29"/>
      <c r="J35" s="30"/>
    </row>
    <row r="36" spans="1:10" ht="15" customHeight="1">
      <c r="A36" s="48" t="s">
        <v>70</v>
      </c>
      <c r="B36" s="37"/>
      <c r="C36" s="38">
        <v>164.7</v>
      </c>
      <c r="D36" s="37">
        <v>521.6048999999999</v>
      </c>
      <c r="E36" s="39">
        <v>0.10315114937534728</v>
      </c>
      <c r="F36" s="89"/>
      <c r="G36" s="82"/>
      <c r="H36" s="63"/>
      <c r="I36" s="29"/>
      <c r="J36" s="30"/>
    </row>
    <row r="37" spans="1:10" ht="15" customHeight="1">
      <c r="A37" s="48"/>
      <c r="B37" s="37"/>
      <c r="C37" s="38"/>
      <c r="D37" s="37"/>
      <c r="E37" s="39"/>
      <c r="F37" s="40"/>
      <c r="G37" s="42"/>
      <c r="H37" s="76"/>
      <c r="I37" s="30"/>
      <c r="J37" s="30"/>
    </row>
    <row r="38" spans="1:10" ht="15" customHeight="1">
      <c r="A38" s="45" t="s">
        <v>23</v>
      </c>
      <c r="B38" s="46">
        <f>SUM(B39:B61)</f>
        <v>12067.2</v>
      </c>
      <c r="C38" s="46">
        <f>SUM(C39:C61)</f>
        <v>14272.9</v>
      </c>
      <c r="D38" s="46">
        <f>SUM(D39:D61)</f>
        <v>57269.4743</v>
      </c>
      <c r="E38" s="49">
        <f>SUM(E39:E61)</f>
        <v>11.325453610897661</v>
      </c>
      <c r="F38" s="73"/>
      <c r="G38" s="47"/>
      <c r="H38" s="47"/>
      <c r="I38" s="29"/>
      <c r="J38" s="30"/>
    </row>
    <row r="39" spans="1:10" ht="15" customHeight="1">
      <c r="A39" s="50" t="s">
        <v>25</v>
      </c>
      <c r="B39" s="37">
        <v>7225</v>
      </c>
      <c r="C39" s="38">
        <v>100</v>
      </c>
      <c r="D39" s="37">
        <v>7541.7</v>
      </c>
      <c r="E39" s="39">
        <v>1.491425834466004</v>
      </c>
      <c r="F39" s="89"/>
      <c r="G39" s="82"/>
      <c r="H39" s="63"/>
      <c r="I39" s="29"/>
      <c r="J39" s="30"/>
    </row>
    <row r="40" spans="1:10" ht="15" customHeight="1">
      <c r="A40" s="50" t="s">
        <v>26</v>
      </c>
      <c r="B40" s="37"/>
      <c r="C40" s="38">
        <v>2026</v>
      </c>
      <c r="D40" s="37">
        <v>6416.342</v>
      </c>
      <c r="E40" s="39">
        <v>1.2688781337853892</v>
      </c>
      <c r="F40" s="89"/>
      <c r="G40" s="82"/>
      <c r="H40" s="63"/>
      <c r="I40" s="29"/>
      <c r="J40" s="30"/>
    </row>
    <row r="41" spans="1:10" ht="15" customHeight="1">
      <c r="A41" s="50" t="s">
        <v>27</v>
      </c>
      <c r="B41" s="37"/>
      <c r="C41" s="38">
        <v>1277.3</v>
      </c>
      <c r="D41" s="37">
        <v>4045.2090999999996</v>
      </c>
      <c r="E41" s="39">
        <v>0.7999694177117855</v>
      </c>
      <c r="F41" s="89"/>
      <c r="G41" s="82"/>
      <c r="H41" s="63"/>
      <c r="I41" s="29"/>
      <c r="J41" s="30"/>
    </row>
    <row r="42" spans="1:10" ht="15" customHeight="1">
      <c r="A42" s="50" t="s">
        <v>36</v>
      </c>
      <c r="B42" s="37"/>
      <c r="C42" s="38">
        <v>1282</v>
      </c>
      <c r="D42" s="37">
        <v>4060.0939999999996</v>
      </c>
      <c r="E42" s="39">
        <v>0.8029130145670625</v>
      </c>
      <c r="F42" s="89"/>
      <c r="G42" s="82"/>
      <c r="H42" s="63"/>
      <c r="I42" s="29"/>
      <c r="J42" s="30"/>
    </row>
    <row r="43" spans="1:10" ht="15" customHeight="1">
      <c r="A43" s="50" t="s">
        <v>47</v>
      </c>
      <c r="B43" s="37"/>
      <c r="C43" s="38">
        <v>1200</v>
      </c>
      <c r="D43" s="37">
        <v>3800.4</v>
      </c>
      <c r="E43" s="39">
        <v>0.7515566439005266</v>
      </c>
      <c r="F43" s="89"/>
      <c r="G43" s="82"/>
      <c r="H43" s="63"/>
      <c r="I43" s="29"/>
      <c r="J43" s="30"/>
    </row>
    <row r="44" spans="1:10" ht="15" customHeight="1">
      <c r="A44" s="50" t="s">
        <v>29</v>
      </c>
      <c r="B44" s="37"/>
      <c r="C44" s="38">
        <v>1048.7</v>
      </c>
      <c r="D44" s="37">
        <v>3321.2329</v>
      </c>
      <c r="E44" s="39">
        <v>0.6567978770487353</v>
      </c>
      <c r="F44" s="89"/>
      <c r="G44" s="82"/>
      <c r="H44" s="63"/>
      <c r="I44" s="29"/>
      <c r="J44" s="30"/>
    </row>
    <row r="45" spans="1:10" ht="15" customHeight="1">
      <c r="A45" s="50" t="s">
        <v>43</v>
      </c>
      <c r="B45" s="37"/>
      <c r="C45" s="38">
        <v>1000</v>
      </c>
      <c r="D45" s="37">
        <v>3167</v>
      </c>
      <c r="E45" s="39">
        <v>0.6262972032504389</v>
      </c>
      <c r="F45" s="89"/>
      <c r="G45" s="82"/>
      <c r="H45" s="63"/>
      <c r="I45" s="29"/>
      <c r="J45" s="30"/>
    </row>
    <row r="46" spans="1:10" ht="15" customHeight="1">
      <c r="A46" s="50" t="s">
        <v>45</v>
      </c>
      <c r="B46" s="37">
        <v>3000</v>
      </c>
      <c r="C46" s="38"/>
      <c r="D46" s="37">
        <v>3000</v>
      </c>
      <c r="E46" s="39">
        <v>0.5932717428959005</v>
      </c>
      <c r="F46" s="89"/>
      <c r="G46" s="82"/>
      <c r="H46" s="63"/>
      <c r="I46" s="29"/>
      <c r="J46" s="30"/>
    </row>
    <row r="47" spans="1:10" ht="15" customHeight="1">
      <c r="A47" s="50" t="s">
        <v>49</v>
      </c>
      <c r="B47" s="37"/>
      <c r="C47" s="38">
        <v>937.5</v>
      </c>
      <c r="D47" s="37">
        <v>2969.0625</v>
      </c>
      <c r="E47" s="39">
        <v>0.5871536280472864</v>
      </c>
      <c r="F47" s="89"/>
      <c r="G47" s="82"/>
      <c r="H47" s="63"/>
      <c r="I47" s="29"/>
      <c r="J47" s="30"/>
    </row>
    <row r="48" spans="1:10" ht="15" customHeight="1">
      <c r="A48" s="50" t="s">
        <v>42</v>
      </c>
      <c r="B48" s="37"/>
      <c r="C48" s="38">
        <v>729.6</v>
      </c>
      <c r="D48" s="37">
        <v>2310.6432</v>
      </c>
      <c r="E48" s="39">
        <v>0.4569464394915202</v>
      </c>
      <c r="F48" s="89"/>
      <c r="G48" s="82"/>
      <c r="H48" s="63"/>
      <c r="I48" s="29"/>
      <c r="J48" s="30"/>
    </row>
    <row r="49" spans="1:10" ht="15" customHeight="1">
      <c r="A49" s="50" t="s">
        <v>32</v>
      </c>
      <c r="B49" s="37"/>
      <c r="C49" s="38">
        <v>716.5</v>
      </c>
      <c r="D49" s="37">
        <v>2269.1555</v>
      </c>
      <c r="E49" s="39">
        <v>0.4487419461289394</v>
      </c>
      <c r="F49" s="89"/>
      <c r="G49" s="82"/>
      <c r="H49" s="63"/>
      <c r="I49" s="29"/>
      <c r="J49" s="30"/>
    </row>
    <row r="50" spans="1:10" ht="15" customHeight="1">
      <c r="A50" s="50" t="s">
        <v>31</v>
      </c>
      <c r="B50" s="37"/>
      <c r="C50" s="38">
        <v>541.7</v>
      </c>
      <c r="D50" s="37">
        <v>1715.5639</v>
      </c>
      <c r="E50" s="39">
        <v>0.33926519500076274</v>
      </c>
      <c r="F50" s="89"/>
      <c r="G50" s="82"/>
      <c r="H50" s="63"/>
      <c r="I50" s="29"/>
      <c r="J50" s="30"/>
    </row>
    <row r="51" spans="1:10" ht="15" customHeight="1">
      <c r="A51" s="50" t="s">
        <v>41</v>
      </c>
      <c r="B51" s="37"/>
      <c r="C51" s="38">
        <v>526.4</v>
      </c>
      <c r="D51" s="37">
        <v>1667.1087999999997</v>
      </c>
      <c r="E51" s="39">
        <v>0.32968284779103096</v>
      </c>
      <c r="F51" s="89"/>
      <c r="G51" s="82"/>
      <c r="H51" s="63"/>
      <c r="I51" s="29"/>
      <c r="J51" s="30"/>
    </row>
    <row r="52" spans="1:10" ht="15" customHeight="1">
      <c r="A52" s="50" t="s">
        <v>33</v>
      </c>
      <c r="B52" s="37"/>
      <c r="C52" s="38">
        <v>526.9</v>
      </c>
      <c r="D52" s="37">
        <v>1668.6923</v>
      </c>
      <c r="E52" s="39">
        <v>0.32999599639265625</v>
      </c>
      <c r="F52" s="89"/>
      <c r="G52" s="82"/>
      <c r="H52" s="63"/>
      <c r="I52" s="29"/>
      <c r="J52" s="30"/>
    </row>
    <row r="53" spans="1:10" ht="15" customHeight="1">
      <c r="A53" s="50" t="s">
        <v>24</v>
      </c>
      <c r="B53" s="37">
        <v>1642.2</v>
      </c>
      <c r="C53" s="38"/>
      <c r="D53" s="37">
        <v>1642.2</v>
      </c>
      <c r="E53" s="39">
        <v>0.3247569520612159</v>
      </c>
      <c r="F53" s="89"/>
      <c r="G53" s="82"/>
      <c r="H53" s="63"/>
      <c r="I53" s="29"/>
      <c r="J53" s="30"/>
    </row>
    <row r="54" spans="1:10" ht="15" customHeight="1">
      <c r="A54" s="50" t="s">
        <v>34</v>
      </c>
      <c r="B54" s="37"/>
      <c r="C54" s="38">
        <v>503.6</v>
      </c>
      <c r="D54" s="37">
        <v>1594.9012</v>
      </c>
      <c r="E54" s="39">
        <v>0.31540327155692105</v>
      </c>
      <c r="F54" s="89"/>
      <c r="G54" s="82"/>
      <c r="H54" s="63"/>
      <c r="I54" s="29"/>
      <c r="J54" s="30"/>
    </row>
    <row r="55" spans="1:10" ht="15" customHeight="1">
      <c r="A55" s="50" t="s">
        <v>37</v>
      </c>
      <c r="B55" s="37"/>
      <c r="C55" s="38">
        <v>380.3</v>
      </c>
      <c r="D55" s="37">
        <v>1204.4101</v>
      </c>
      <c r="E55" s="39">
        <v>0.2381808263961419</v>
      </c>
      <c r="F55" s="89"/>
      <c r="G55" s="82"/>
      <c r="H55" s="63"/>
      <c r="I55" s="29"/>
      <c r="J55" s="30"/>
    </row>
    <row r="56" spans="1:10" ht="15" customHeight="1">
      <c r="A56" s="50" t="s">
        <v>35</v>
      </c>
      <c r="B56" s="37"/>
      <c r="C56" s="38">
        <v>381.9</v>
      </c>
      <c r="D56" s="37">
        <v>1209.4772999999998</v>
      </c>
      <c r="E56" s="39">
        <v>0.2391829019213426</v>
      </c>
      <c r="F56" s="89"/>
      <c r="G56" s="82"/>
      <c r="H56" s="63"/>
      <c r="I56" s="29"/>
      <c r="J56" s="30"/>
    </row>
    <row r="57" spans="1:10" ht="15" customHeight="1">
      <c r="A57" s="50" t="s">
        <v>38</v>
      </c>
      <c r="B57" s="37"/>
      <c r="C57" s="38">
        <v>374.9</v>
      </c>
      <c r="D57" s="37">
        <v>1187.3083</v>
      </c>
      <c r="E57" s="39">
        <v>0.2347988214985895</v>
      </c>
      <c r="F57" s="89"/>
      <c r="G57" s="82"/>
      <c r="H57" s="63"/>
      <c r="I57" s="29"/>
      <c r="J57" s="30"/>
    </row>
    <row r="58" spans="1:10" ht="15" customHeight="1">
      <c r="A58" s="50" t="s">
        <v>44</v>
      </c>
      <c r="B58" s="37"/>
      <c r="C58" s="38">
        <v>315</v>
      </c>
      <c r="D58" s="37">
        <v>997.605</v>
      </c>
      <c r="E58" s="39">
        <v>0.19728361902388825</v>
      </c>
      <c r="F58" s="89"/>
      <c r="G58" s="82"/>
      <c r="H58" s="63"/>
      <c r="I58" s="29"/>
      <c r="J58" s="30"/>
    </row>
    <row r="59" spans="1:10" ht="15" customHeight="1">
      <c r="A59" s="50" t="s">
        <v>39</v>
      </c>
      <c r="B59" s="37"/>
      <c r="C59" s="38">
        <v>254</v>
      </c>
      <c r="D59" s="37">
        <v>804.418</v>
      </c>
      <c r="E59" s="39">
        <v>0.1590794896256115</v>
      </c>
      <c r="F59" s="89"/>
      <c r="G59" s="82"/>
      <c r="H59" s="63"/>
      <c r="I59" s="29"/>
      <c r="J59" s="30"/>
    </row>
    <row r="60" spans="1:10" ht="15" customHeight="1">
      <c r="A60" s="50" t="s">
        <v>40</v>
      </c>
      <c r="B60" s="37"/>
      <c r="C60" s="38">
        <v>150.6</v>
      </c>
      <c r="D60" s="37">
        <v>476.95019999999994</v>
      </c>
      <c r="E60" s="39">
        <v>0.09432035880951609</v>
      </c>
      <c r="F60" s="89"/>
      <c r="G60" s="82"/>
      <c r="H60" s="63"/>
      <c r="I60" s="29"/>
      <c r="J60" s="30"/>
    </row>
    <row r="61" spans="1:10" ht="15" customHeight="1">
      <c r="A61" s="50" t="s">
        <v>46</v>
      </c>
      <c r="B61" s="37">
        <v>200</v>
      </c>
      <c r="C61" s="38"/>
      <c r="D61" s="37">
        <v>200</v>
      </c>
      <c r="E61" s="39">
        <v>0.03955144952639336</v>
      </c>
      <c r="F61" s="89"/>
      <c r="G61" s="82"/>
      <c r="H61" s="63"/>
      <c r="I61" s="29"/>
      <c r="J61" s="30"/>
    </row>
    <row r="62" spans="1:10" ht="6" customHeight="1">
      <c r="A62" s="36"/>
      <c r="B62" s="54"/>
      <c r="C62" s="84"/>
      <c r="D62" s="83"/>
      <c r="E62" s="55"/>
      <c r="F62" s="40"/>
      <c r="G62" s="41"/>
      <c r="H62" s="76"/>
      <c r="I62" s="30"/>
      <c r="J62" s="30"/>
    </row>
    <row r="63" spans="1:10" ht="13.5" customHeight="1">
      <c r="A63" s="56" t="s">
        <v>5</v>
      </c>
      <c r="B63" s="57">
        <f>+B17+B15+B21+B19+B10</f>
        <v>265914</v>
      </c>
      <c r="C63" s="57">
        <f>+C17+C15+C21+C19+C10</f>
        <v>75704.6</v>
      </c>
      <c r="D63" s="57">
        <v>505670</v>
      </c>
      <c r="E63" s="26">
        <f>+E17+E15+E21+E19+E10</f>
        <v>100.00355139465438</v>
      </c>
      <c r="F63" s="57"/>
      <c r="G63" s="27"/>
      <c r="H63" s="27"/>
      <c r="I63" s="29"/>
      <c r="J63" s="30"/>
    </row>
    <row r="64" spans="1:9" ht="3" customHeight="1">
      <c r="A64" s="58"/>
      <c r="B64" s="59"/>
      <c r="C64" s="60"/>
      <c r="D64" s="58"/>
      <c r="E64" s="61"/>
      <c r="F64" s="74"/>
      <c r="G64" s="63"/>
      <c r="H64" s="76"/>
      <c r="I64" s="30"/>
    </row>
    <row r="65" spans="1:8" ht="13.5" customHeight="1">
      <c r="A65" s="64" t="s">
        <v>91</v>
      </c>
      <c r="B65" s="29">
        <f>+B63/D63</f>
        <v>0.5258646943658908</v>
      </c>
      <c r="C65" s="35"/>
      <c r="D65" s="35"/>
      <c r="E65" s="65"/>
      <c r="F65" s="66"/>
      <c r="G65" s="67"/>
      <c r="H65" s="66"/>
    </row>
    <row r="66" spans="1:8" ht="13.5" customHeight="1">
      <c r="A66" s="86" t="s">
        <v>92</v>
      </c>
      <c r="B66" s="35"/>
      <c r="C66" s="35"/>
      <c r="D66" s="65"/>
      <c r="E66" s="65"/>
      <c r="F66" s="67"/>
      <c r="G66" s="67"/>
      <c r="H66" s="66"/>
    </row>
    <row r="67" spans="1:8" ht="13.5" customHeight="1">
      <c r="A67" s="64" t="s">
        <v>73</v>
      </c>
      <c r="B67" s="35"/>
      <c r="C67" s="35"/>
      <c r="D67" s="65"/>
      <c r="E67" s="65"/>
      <c r="F67" s="67"/>
      <c r="G67" s="67"/>
      <c r="H67" s="66"/>
    </row>
    <row r="68" spans="1:8" ht="13.5" customHeight="1">
      <c r="A68" s="87" t="s">
        <v>51</v>
      </c>
      <c r="B68" s="29"/>
      <c r="C68" s="29"/>
      <c r="D68" s="69"/>
      <c r="E68" s="65"/>
      <c r="F68" s="67"/>
      <c r="G68" s="67"/>
      <c r="H68" s="66"/>
    </row>
    <row r="69" spans="1:8" ht="13.5" customHeight="1">
      <c r="A69" s="68" t="s">
        <v>93</v>
      </c>
      <c r="B69" s="29"/>
      <c r="C69" s="29"/>
      <c r="D69" s="65"/>
      <c r="E69" s="30"/>
      <c r="F69" s="63"/>
      <c r="G69" s="63"/>
      <c r="H69" s="66"/>
    </row>
    <row r="70" spans="1:8" ht="12.75">
      <c r="A70" s="68" t="s">
        <v>83</v>
      </c>
      <c r="B70" s="29"/>
      <c r="C70" s="29"/>
      <c r="D70" s="65"/>
      <c r="F70" s="62"/>
      <c r="G70" s="63"/>
      <c r="H70" s="66"/>
    </row>
    <row r="71" spans="1:8" ht="12.75">
      <c r="A71" s="68" t="s">
        <v>82</v>
      </c>
      <c r="B71" s="29"/>
      <c r="C71" s="29"/>
      <c r="D71" s="65"/>
      <c r="F71" s="62"/>
      <c r="G71" s="63"/>
      <c r="H71" s="66"/>
    </row>
    <row r="72" spans="1:8" ht="12.75">
      <c r="A72" s="70"/>
      <c r="B72" s="29"/>
      <c r="C72" s="29"/>
      <c r="D72" s="65"/>
      <c r="F72" s="62"/>
      <c r="G72" s="63"/>
      <c r="H72" s="66"/>
    </row>
    <row r="73" spans="1:8" ht="12.75">
      <c r="A73" s="62"/>
      <c r="B73" s="29"/>
      <c r="C73" s="29"/>
      <c r="D73" s="29"/>
      <c r="F73" s="62"/>
      <c r="G73" s="63"/>
      <c r="H73" s="66"/>
    </row>
    <row r="74" spans="1:8" ht="12.75">
      <c r="A74" s="62"/>
      <c r="B74" s="29"/>
      <c r="C74" s="29"/>
      <c r="E74" s="71"/>
      <c r="F74" s="77"/>
      <c r="G74" s="63"/>
      <c r="H74" s="66"/>
    </row>
    <row r="75" spans="1:8" ht="12.75">
      <c r="A75" s="62"/>
      <c r="B75" s="29"/>
      <c r="C75" s="29"/>
      <c r="F75" s="62"/>
      <c r="G75" s="63"/>
      <c r="H75" s="66"/>
    </row>
    <row r="76" spans="1:8" ht="12.75">
      <c r="A76" s="62"/>
      <c r="B76" s="29"/>
      <c r="C76" s="29"/>
      <c r="F76" s="62"/>
      <c r="G76" s="63"/>
      <c r="H76" s="66"/>
    </row>
    <row r="77" spans="1:8" ht="12.75">
      <c r="A77" s="62"/>
      <c r="B77" s="72"/>
      <c r="C77" s="72"/>
      <c r="F77" s="62"/>
      <c r="G77" s="63"/>
      <c r="H77" s="76"/>
    </row>
    <row r="78" spans="1:8" ht="12.75">
      <c r="A78" s="62"/>
      <c r="B78" s="72"/>
      <c r="C78" s="72"/>
      <c r="F78" s="62"/>
      <c r="G78" s="63"/>
      <c r="H78" s="76"/>
    </row>
    <row r="79" spans="1:8" ht="12.75">
      <c r="A79" s="62"/>
      <c r="B79" s="72"/>
      <c r="C79" s="72"/>
      <c r="F79" s="62"/>
      <c r="G79" s="63"/>
      <c r="H79" s="76"/>
    </row>
    <row r="80" spans="1:8" ht="12.75">
      <c r="A80" s="62"/>
      <c r="B80" s="72"/>
      <c r="C80" s="66"/>
      <c r="F80" s="62"/>
      <c r="G80" s="63"/>
      <c r="H80" s="76"/>
    </row>
    <row r="81" spans="1:8" ht="12.75">
      <c r="A81" s="62"/>
      <c r="B81" s="72"/>
      <c r="C81" s="72"/>
      <c r="F81" s="62"/>
      <c r="G81" s="63"/>
      <c r="H81" s="28"/>
    </row>
    <row r="82" spans="1:8" ht="12.75">
      <c r="A82" s="62"/>
      <c r="B82" s="62"/>
      <c r="C82" s="72"/>
      <c r="F82" s="62"/>
      <c r="G82" s="63"/>
      <c r="H82" s="28"/>
    </row>
    <row r="83" spans="1:8" ht="12.75">
      <c r="A83" s="62"/>
      <c r="B83" s="62"/>
      <c r="C83" s="72"/>
      <c r="F83" s="62"/>
      <c r="G83" s="63"/>
      <c r="H83" s="28"/>
    </row>
    <row r="84" spans="1:8" ht="12.75">
      <c r="A84" s="62"/>
      <c r="B84" s="62"/>
      <c r="C84" s="72"/>
      <c r="F84" s="62"/>
      <c r="G84" s="63"/>
      <c r="H84" s="28"/>
    </row>
    <row r="85" spans="1:8" ht="12.75">
      <c r="A85" s="62"/>
      <c r="B85" s="62"/>
      <c r="C85" s="72"/>
      <c r="F85" s="62"/>
      <c r="G85" s="63"/>
      <c r="H85" s="28"/>
    </row>
    <row r="86" spans="1:8" ht="12.75">
      <c r="A86" s="62"/>
      <c r="B86" s="62"/>
      <c r="C86" s="72"/>
      <c r="F86" s="62"/>
      <c r="G86" s="63"/>
      <c r="H86" s="28"/>
    </row>
    <row r="87" spans="1:8" ht="12.75">
      <c r="A87" s="62"/>
      <c r="B87" s="62"/>
      <c r="C87" s="72"/>
      <c r="F87" s="62"/>
      <c r="G87" s="63"/>
      <c r="H87" s="28"/>
    </row>
    <row r="88" spans="1:8" ht="12.75">
      <c r="A88" s="62"/>
      <c r="B88" s="62"/>
      <c r="C88" s="72"/>
      <c r="H88" s="28"/>
    </row>
    <row r="89" spans="1:3" ht="12.75">
      <c r="A89" s="62"/>
      <c r="B89" s="62"/>
      <c r="C89" s="72"/>
    </row>
    <row r="90" spans="1:3" ht="12.75">
      <c r="A90" s="62"/>
      <c r="B90" s="62"/>
      <c r="C90" s="72"/>
    </row>
    <row r="91" spans="1:3" ht="12.75">
      <c r="A91" s="62"/>
      <c r="B91" s="62"/>
      <c r="C91" s="72"/>
    </row>
    <row r="92" spans="1:3" ht="12.75">
      <c r="A92" s="62"/>
      <c r="B92" s="62"/>
      <c r="C92" s="72"/>
    </row>
    <row r="93" spans="1:3" ht="12.75">
      <c r="A93" s="62"/>
      <c r="B93" s="62"/>
      <c r="C93" s="72"/>
    </row>
    <row r="94" spans="1:3" ht="12.75">
      <c r="A94" s="62"/>
      <c r="B94" s="62"/>
      <c r="C94" s="72"/>
    </row>
    <row r="95" spans="1:3" ht="12.75">
      <c r="A95" s="62"/>
      <c r="B95" s="62"/>
      <c r="C95" s="62"/>
    </row>
    <row r="96" spans="1:3" ht="12.75">
      <c r="A96" s="62"/>
      <c r="B96" s="62"/>
      <c r="C96" s="6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  <row r="106" spans="1:3" ht="12.75">
      <c r="A106" s="62"/>
      <c r="B106" s="62"/>
      <c r="C106" s="62"/>
    </row>
    <row r="107" spans="1:3" ht="12.75">
      <c r="A107" s="62"/>
      <c r="B107" s="62"/>
      <c r="C107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"/>
  <sheetViews>
    <sheetView zoomScale="75" zoomScaleNormal="75" workbookViewId="0" topLeftCell="A1">
      <selection activeCell="B25" sqref="B25"/>
    </sheetView>
  </sheetViews>
  <sheetFormatPr defaultColWidth="11.421875" defaultRowHeight="12.75"/>
  <cols>
    <col min="1" max="1" width="34.1406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94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23" t="s">
        <v>11</v>
      </c>
      <c r="B10" s="24">
        <f>+B13+B11+B12</f>
        <v>245936.8</v>
      </c>
      <c r="C10" s="24">
        <f>+C13+C11+C12</f>
        <v>16457.5</v>
      </c>
      <c r="D10" s="24">
        <f>SUM(D11:D13)</f>
        <v>297943</v>
      </c>
      <c r="E10" s="44">
        <f>SUM(E11:E13)</f>
        <v>57.15</v>
      </c>
      <c r="F10" s="98"/>
      <c r="G10" s="27"/>
      <c r="H10" s="27"/>
      <c r="I10" s="29"/>
      <c r="J10" s="30"/>
    </row>
    <row r="11" spans="1:10" ht="15">
      <c r="A11" s="36" t="s">
        <v>14</v>
      </c>
      <c r="B11" s="37">
        <v>245805</v>
      </c>
      <c r="C11" s="38">
        <v>16341</v>
      </c>
      <c r="D11" s="37">
        <v>297443</v>
      </c>
      <c r="E11" s="39">
        <v>57.05</v>
      </c>
      <c r="F11" s="93"/>
      <c r="G11" s="82"/>
      <c r="H11" s="27"/>
      <c r="I11" s="29"/>
      <c r="J11" s="30"/>
    </row>
    <row r="12" spans="1:10" ht="15">
      <c r="A12" s="36" t="s">
        <v>12</v>
      </c>
      <c r="B12" s="37">
        <v>130.8</v>
      </c>
      <c r="C12" s="38">
        <v>116.5</v>
      </c>
      <c r="D12" s="37">
        <v>499</v>
      </c>
      <c r="E12" s="39">
        <v>0.1</v>
      </c>
      <c r="F12" s="93"/>
      <c r="G12" s="82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</v>
      </c>
      <c r="F13" s="93"/>
      <c r="G13" s="82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96"/>
      <c r="G14" s="41"/>
      <c r="H14" s="63"/>
      <c r="I14" s="29"/>
      <c r="J14" s="30"/>
    </row>
    <row r="15" spans="1:10" ht="15" customHeight="1">
      <c r="A15" s="23" t="s">
        <v>60</v>
      </c>
      <c r="B15" s="52">
        <v>1510.9</v>
      </c>
      <c r="C15" s="53"/>
      <c r="D15" s="85">
        <v>1511</v>
      </c>
      <c r="E15" s="25">
        <v>0.29</v>
      </c>
      <c r="F15" s="93"/>
      <c r="G15" s="82"/>
      <c r="H15" s="63"/>
      <c r="I15" s="29"/>
      <c r="J15" s="30"/>
    </row>
    <row r="16" spans="1:10" ht="15">
      <c r="A16" s="36"/>
      <c r="B16" s="37"/>
      <c r="C16" s="38"/>
      <c r="D16" s="37"/>
      <c r="E16" s="39"/>
      <c r="F16" s="97"/>
      <c r="G16" s="42"/>
      <c r="H16" s="76"/>
      <c r="I16" s="30"/>
      <c r="J16" s="30"/>
    </row>
    <row r="17" spans="1:10" ht="15" customHeight="1">
      <c r="A17" s="23" t="s">
        <v>50</v>
      </c>
      <c r="B17" s="52"/>
      <c r="C17" s="53">
        <v>35466.5</v>
      </c>
      <c r="D17" s="85">
        <v>112074</v>
      </c>
      <c r="E17" s="25">
        <v>21.49</v>
      </c>
      <c r="F17" s="93"/>
      <c r="G17" s="82"/>
      <c r="H17" s="76"/>
      <c r="I17" s="30"/>
      <c r="J17" s="30"/>
    </row>
    <row r="18" spans="1:10" ht="15" customHeight="1">
      <c r="A18" s="23"/>
      <c r="B18" s="52"/>
      <c r="C18" s="53"/>
      <c r="D18" s="85"/>
      <c r="E18" s="25"/>
      <c r="F18" s="97"/>
      <c r="G18" s="42"/>
      <c r="H18" s="76"/>
      <c r="I18" s="30"/>
      <c r="J18" s="30"/>
    </row>
    <row r="19" spans="1:10" ht="15" customHeight="1">
      <c r="A19" s="23" t="s">
        <v>63</v>
      </c>
      <c r="B19" s="52">
        <v>10351.8</v>
      </c>
      <c r="C19" s="53"/>
      <c r="D19" s="85">
        <v>10352</v>
      </c>
      <c r="E19" s="25">
        <v>1.99</v>
      </c>
      <c r="F19" s="93"/>
      <c r="G19" s="82"/>
      <c r="H19" s="76"/>
      <c r="I19" s="30"/>
      <c r="J19" s="30"/>
    </row>
    <row r="20" spans="1:10" ht="15" customHeight="1">
      <c r="A20" s="43"/>
      <c r="B20" s="31"/>
      <c r="C20" s="32"/>
      <c r="D20" s="31"/>
      <c r="E20" s="33"/>
      <c r="F20" s="34"/>
      <c r="G20" s="42"/>
      <c r="H20" s="76"/>
      <c r="I20" s="30"/>
      <c r="J20" s="30"/>
    </row>
    <row r="21" spans="1:10" ht="15" customHeight="1">
      <c r="A21" s="23" t="s">
        <v>15</v>
      </c>
      <c r="B21" s="24">
        <f>+B23+B39</f>
        <v>21920.8</v>
      </c>
      <c r="C21" s="24">
        <f>+C23+C39</f>
        <v>24544.699999999997</v>
      </c>
      <c r="D21" s="24">
        <f>+D23+D39</f>
        <v>99481</v>
      </c>
      <c r="E21" s="44">
        <f>+E23+E39</f>
        <v>19.083871808335914</v>
      </c>
      <c r="F21" s="26"/>
      <c r="G21" s="27"/>
      <c r="H21" s="27"/>
      <c r="I21" s="29"/>
      <c r="J21" s="30"/>
    </row>
    <row r="22" spans="1:10" ht="6" customHeight="1">
      <c r="A22" s="36"/>
      <c r="B22" s="37"/>
      <c r="C22" s="38"/>
      <c r="D22" s="37"/>
      <c r="E22" s="39"/>
      <c r="F22" s="89"/>
      <c r="G22" s="41"/>
      <c r="H22" s="42"/>
      <c r="I22" s="29"/>
      <c r="J22" s="30"/>
    </row>
    <row r="23" spans="1:10" ht="15" customHeight="1">
      <c r="A23" s="45" t="s">
        <v>16</v>
      </c>
      <c r="B23" s="46">
        <f>SUM(B24:B37)</f>
        <v>9865.599999999999</v>
      </c>
      <c r="C23" s="46">
        <f>SUM(C24:C37)</f>
        <v>9717</v>
      </c>
      <c r="D23" s="46">
        <f>SUM(D24:D37)</f>
        <v>40570</v>
      </c>
      <c r="E23" s="49">
        <f>SUM(E24:E37)</f>
        <v>7.78</v>
      </c>
      <c r="F23" s="94"/>
      <c r="G23" s="47"/>
      <c r="H23" s="47"/>
      <c r="I23" s="29"/>
      <c r="J23" s="30"/>
    </row>
    <row r="24" spans="1:10" ht="15" customHeight="1">
      <c r="A24" s="48" t="s">
        <v>19</v>
      </c>
      <c r="B24" s="37">
        <v>1000</v>
      </c>
      <c r="C24" s="38">
        <v>4361</v>
      </c>
      <c r="D24" s="37">
        <v>14781</v>
      </c>
      <c r="E24" s="39">
        <v>2.83</v>
      </c>
      <c r="F24" s="95"/>
      <c r="G24" s="82"/>
      <c r="H24" s="63"/>
      <c r="I24" s="29"/>
      <c r="J24" s="30"/>
    </row>
    <row r="25" spans="1:10" ht="15" customHeight="1">
      <c r="A25" s="48" t="s">
        <v>79</v>
      </c>
      <c r="B25" s="37">
        <v>5720</v>
      </c>
      <c r="C25" s="38"/>
      <c r="D25" s="37">
        <v>5720</v>
      </c>
      <c r="E25" s="39">
        <v>1.1</v>
      </c>
      <c r="F25" s="95"/>
      <c r="G25" s="90"/>
      <c r="H25" s="63"/>
      <c r="I25" s="29"/>
      <c r="J25" s="30"/>
    </row>
    <row r="26" spans="1:10" ht="15" customHeight="1">
      <c r="A26" s="48" t="s">
        <v>48</v>
      </c>
      <c r="B26" s="37"/>
      <c r="C26" s="38">
        <v>1431.3</v>
      </c>
      <c r="D26" s="37">
        <v>4523</v>
      </c>
      <c r="E26" s="39">
        <v>0.87</v>
      </c>
      <c r="F26" s="95"/>
      <c r="G26" s="90"/>
      <c r="H26" s="63"/>
      <c r="I26" s="29"/>
      <c r="J26" s="30"/>
    </row>
    <row r="27" spans="1:10" ht="15" customHeight="1">
      <c r="A27" s="48" t="s">
        <v>21</v>
      </c>
      <c r="B27" s="37"/>
      <c r="C27" s="38">
        <v>1003</v>
      </c>
      <c r="D27" s="37">
        <v>3169</v>
      </c>
      <c r="E27" s="39">
        <v>0.61</v>
      </c>
      <c r="F27" s="95"/>
      <c r="G27" s="90"/>
      <c r="H27" s="63"/>
      <c r="I27" s="29"/>
      <c r="J27" s="30"/>
    </row>
    <row r="28" spans="1:10" ht="15" customHeight="1">
      <c r="A28" s="48" t="s">
        <v>17</v>
      </c>
      <c r="B28" s="37">
        <v>2432.8</v>
      </c>
      <c r="C28" s="38">
        <v>199.9</v>
      </c>
      <c r="D28" s="37">
        <v>3064</v>
      </c>
      <c r="E28" s="39">
        <v>0.59</v>
      </c>
      <c r="F28" s="95"/>
      <c r="G28" s="90"/>
      <c r="H28" s="63"/>
      <c r="I28" s="29"/>
      <c r="J28" s="30"/>
    </row>
    <row r="29" spans="1:10" ht="15" customHeight="1">
      <c r="A29" s="48" t="s">
        <v>69</v>
      </c>
      <c r="B29" s="37"/>
      <c r="C29" s="38">
        <v>630.2</v>
      </c>
      <c r="D29" s="37">
        <v>1991</v>
      </c>
      <c r="E29" s="39">
        <v>0.38</v>
      </c>
      <c r="F29" s="95"/>
      <c r="G29" s="90"/>
      <c r="H29" s="63"/>
      <c r="I29" s="29"/>
      <c r="J29" s="30"/>
    </row>
    <row r="30" spans="1:10" ht="15" customHeight="1">
      <c r="A30" s="48" t="s">
        <v>89</v>
      </c>
      <c r="B30" s="37"/>
      <c r="C30" s="38">
        <v>414.6</v>
      </c>
      <c r="D30" s="37">
        <v>1310</v>
      </c>
      <c r="E30" s="39">
        <v>0.25</v>
      </c>
      <c r="F30" s="95"/>
      <c r="G30" s="90"/>
      <c r="H30" s="63"/>
      <c r="I30" s="29"/>
      <c r="J30" s="30"/>
    </row>
    <row r="31" spans="1:10" ht="15" customHeight="1">
      <c r="A31" s="48" t="s">
        <v>70</v>
      </c>
      <c r="B31" s="37"/>
      <c r="C31" s="38">
        <v>387.6</v>
      </c>
      <c r="D31" s="37">
        <v>1225</v>
      </c>
      <c r="E31" s="39">
        <v>0.23</v>
      </c>
      <c r="F31" s="95"/>
      <c r="G31" s="90"/>
      <c r="H31" s="63"/>
      <c r="I31" s="29"/>
      <c r="J31" s="30"/>
    </row>
    <row r="32" spans="1:10" ht="15" customHeight="1">
      <c r="A32" s="48" t="s">
        <v>20</v>
      </c>
      <c r="B32" s="37"/>
      <c r="C32" s="38">
        <v>349.2</v>
      </c>
      <c r="D32" s="37">
        <v>1103</v>
      </c>
      <c r="E32" s="39">
        <v>0.21</v>
      </c>
      <c r="F32" s="95"/>
      <c r="G32" s="90"/>
      <c r="H32" s="63"/>
      <c r="I32" s="29"/>
      <c r="J32" s="30"/>
    </row>
    <row r="33" spans="1:10" ht="15" customHeight="1">
      <c r="A33" s="48" t="s">
        <v>18</v>
      </c>
      <c r="B33" s="37"/>
      <c r="C33" s="38">
        <v>288</v>
      </c>
      <c r="D33" s="37">
        <v>910</v>
      </c>
      <c r="E33" s="39">
        <v>0.17</v>
      </c>
      <c r="F33" s="95"/>
      <c r="G33" s="90"/>
      <c r="H33" s="63"/>
      <c r="I33" s="29"/>
      <c r="J33" s="30"/>
    </row>
    <row r="34" spans="1:10" ht="15" customHeight="1">
      <c r="A34" s="48" t="s">
        <v>55</v>
      </c>
      <c r="B34" s="37"/>
      <c r="C34" s="38">
        <v>239.8</v>
      </c>
      <c r="D34" s="37">
        <v>758</v>
      </c>
      <c r="E34" s="39">
        <v>0.15</v>
      </c>
      <c r="F34" s="95"/>
      <c r="G34" s="90"/>
      <c r="H34" s="63"/>
      <c r="I34" s="29"/>
      <c r="J34" s="30"/>
    </row>
    <row r="35" spans="1:10" ht="15" customHeight="1">
      <c r="A35" s="48" t="s">
        <v>22</v>
      </c>
      <c r="B35" s="37"/>
      <c r="C35" s="38">
        <v>233.5</v>
      </c>
      <c r="D35" s="37">
        <v>738</v>
      </c>
      <c r="E35" s="39">
        <v>0.14</v>
      </c>
      <c r="F35" s="95"/>
      <c r="G35" s="90"/>
      <c r="H35" s="63"/>
      <c r="I35" s="29"/>
      <c r="J35" s="30"/>
    </row>
    <row r="36" spans="1:10" ht="15" customHeight="1">
      <c r="A36" s="48" t="s">
        <v>58</v>
      </c>
      <c r="B36" s="37">
        <v>712.8</v>
      </c>
      <c r="C36" s="38"/>
      <c r="D36" s="37">
        <v>713</v>
      </c>
      <c r="E36" s="39">
        <v>0.14</v>
      </c>
      <c r="F36" s="95"/>
      <c r="G36" s="90"/>
      <c r="H36" s="63"/>
      <c r="I36" s="29"/>
      <c r="J36" s="30"/>
    </row>
    <row r="37" spans="1:10" ht="15" customHeight="1">
      <c r="A37" s="48" t="s">
        <v>64</v>
      </c>
      <c r="B37" s="37"/>
      <c r="C37" s="38">
        <v>178.9</v>
      </c>
      <c r="D37" s="37">
        <v>565</v>
      </c>
      <c r="E37" s="39">
        <v>0.11</v>
      </c>
      <c r="F37" s="95"/>
      <c r="G37" s="90"/>
      <c r="H37" s="63"/>
      <c r="I37" s="29"/>
      <c r="J37" s="30"/>
    </row>
    <row r="38" spans="1:10" ht="15" customHeight="1">
      <c r="A38" s="48"/>
      <c r="B38" s="37"/>
      <c r="C38" s="38"/>
      <c r="D38" s="37"/>
      <c r="E38" s="39"/>
      <c r="F38" s="51"/>
      <c r="G38" s="42"/>
      <c r="H38" s="76"/>
      <c r="I38" s="30"/>
      <c r="J38" s="30"/>
    </row>
    <row r="39" spans="1:10" ht="15" customHeight="1">
      <c r="A39" s="45" t="s">
        <v>23</v>
      </c>
      <c r="B39" s="46">
        <f>SUM(B40:B63)</f>
        <v>12055.2</v>
      </c>
      <c r="C39" s="46">
        <f>SUM(C40:C63)</f>
        <v>14827.699999999999</v>
      </c>
      <c r="D39" s="46">
        <f>SUM(D40:D63)</f>
        <v>58911</v>
      </c>
      <c r="E39" s="49">
        <f>SUM(E40:E63)</f>
        <v>11.303871808335915</v>
      </c>
      <c r="F39" s="94"/>
      <c r="G39" s="47"/>
      <c r="H39" s="47"/>
      <c r="I39" s="29"/>
      <c r="J39" s="30"/>
    </row>
    <row r="40" spans="1:10" ht="15" customHeight="1">
      <c r="A40" s="50" t="s">
        <v>25</v>
      </c>
      <c r="B40" s="37">
        <v>7225</v>
      </c>
      <c r="C40" s="38">
        <v>100</v>
      </c>
      <c r="D40" s="37">
        <v>7541</v>
      </c>
      <c r="E40" s="39">
        <v>1.45</v>
      </c>
      <c r="F40" s="93"/>
      <c r="G40" s="82"/>
      <c r="H40" s="63"/>
      <c r="I40" s="29"/>
      <c r="J40" s="30"/>
    </row>
    <row r="41" spans="1:10" ht="15" customHeight="1">
      <c r="A41" s="50" t="s">
        <v>26</v>
      </c>
      <c r="B41" s="37"/>
      <c r="C41" s="38">
        <v>2022.9</v>
      </c>
      <c r="D41" s="37">
        <v>6392</v>
      </c>
      <c r="E41" s="39">
        <v>1.23</v>
      </c>
      <c r="F41" s="93"/>
      <c r="G41" s="82"/>
      <c r="H41" s="63"/>
      <c r="I41" s="29"/>
      <c r="J41" s="30"/>
    </row>
    <row r="42" spans="1:10" ht="15" customHeight="1">
      <c r="A42" s="50" t="s">
        <v>27</v>
      </c>
      <c r="B42" s="37"/>
      <c r="C42" s="38">
        <v>1277.3</v>
      </c>
      <c r="D42" s="37">
        <v>4036</v>
      </c>
      <c r="E42" s="39">
        <v>0.77</v>
      </c>
      <c r="F42" s="93"/>
      <c r="G42" s="82"/>
      <c r="H42" s="63"/>
      <c r="I42" s="29"/>
      <c r="J42" s="30"/>
    </row>
    <row r="43" spans="1:10" ht="15" customHeight="1">
      <c r="A43" s="50" t="s">
        <v>47</v>
      </c>
      <c r="B43" s="37"/>
      <c r="C43" s="38">
        <v>1200</v>
      </c>
      <c r="D43" s="37">
        <v>3792</v>
      </c>
      <c r="E43" s="39">
        <v>0.73</v>
      </c>
      <c r="F43" s="93"/>
      <c r="G43" s="82"/>
      <c r="H43" s="63"/>
      <c r="I43" s="29"/>
      <c r="J43" s="30"/>
    </row>
    <row r="44" spans="1:10" ht="15" customHeight="1">
      <c r="A44" s="50" t="s">
        <v>36</v>
      </c>
      <c r="B44" s="37"/>
      <c r="C44" s="38">
        <v>1083</v>
      </c>
      <c r="D44" s="37">
        <v>3422</v>
      </c>
      <c r="E44" s="39">
        <v>0.65</v>
      </c>
      <c r="F44" s="93"/>
      <c r="G44" s="82"/>
      <c r="H44" s="63"/>
      <c r="I44" s="29"/>
      <c r="J44" s="30"/>
    </row>
    <row r="45" spans="1:10" ht="15" customHeight="1">
      <c r="A45" s="50" t="s">
        <v>29</v>
      </c>
      <c r="B45" s="37"/>
      <c r="C45" s="38">
        <v>1047.5</v>
      </c>
      <c r="D45" s="37">
        <v>3310</v>
      </c>
      <c r="E45" s="39">
        <v>0.64</v>
      </c>
      <c r="F45" s="93"/>
      <c r="G45" s="82"/>
      <c r="H45" s="63"/>
      <c r="I45" s="29"/>
      <c r="J45" s="30"/>
    </row>
    <row r="46" spans="1:10" ht="15" customHeight="1">
      <c r="A46" s="50" t="s">
        <v>43</v>
      </c>
      <c r="B46" s="37"/>
      <c r="C46" s="38">
        <v>1000</v>
      </c>
      <c r="D46" s="37">
        <v>3160</v>
      </c>
      <c r="E46" s="39">
        <v>0.61</v>
      </c>
      <c r="F46" s="93"/>
      <c r="G46" s="82"/>
      <c r="H46" s="63"/>
      <c r="I46" s="29"/>
      <c r="J46" s="30"/>
    </row>
    <row r="47" spans="1:10" ht="15" customHeight="1">
      <c r="A47" s="50" t="s">
        <v>45</v>
      </c>
      <c r="B47" s="37">
        <v>3000</v>
      </c>
      <c r="C47" s="38"/>
      <c r="D47" s="37">
        <v>3000</v>
      </c>
      <c r="E47" s="39">
        <v>0.57</v>
      </c>
      <c r="F47" s="93"/>
      <c r="G47" s="82"/>
      <c r="H47" s="63"/>
      <c r="I47" s="29"/>
      <c r="J47" s="30"/>
    </row>
    <row r="48" spans="1:10" ht="15" customHeight="1">
      <c r="A48" s="50" t="s">
        <v>49</v>
      </c>
      <c r="B48" s="37"/>
      <c r="C48" s="38">
        <v>937.5</v>
      </c>
      <c r="D48" s="37">
        <v>2963</v>
      </c>
      <c r="E48" s="39">
        <v>0.57</v>
      </c>
      <c r="F48" s="93"/>
      <c r="G48" s="82"/>
      <c r="H48" s="63"/>
      <c r="I48" s="29"/>
      <c r="J48" s="30"/>
    </row>
    <row r="49" spans="1:10" ht="15" customHeight="1">
      <c r="A49" s="50" t="s">
        <v>30</v>
      </c>
      <c r="B49" s="37"/>
      <c r="C49" s="38">
        <v>800</v>
      </c>
      <c r="D49" s="37">
        <v>2528</v>
      </c>
      <c r="E49" s="39">
        <v>0.48</v>
      </c>
      <c r="F49" s="93"/>
      <c r="G49" s="82"/>
      <c r="H49" s="63"/>
      <c r="I49" s="29"/>
      <c r="J49" s="30"/>
    </row>
    <row r="50" spans="1:10" ht="15" customHeight="1">
      <c r="A50" s="50" t="s">
        <v>42</v>
      </c>
      <c r="B50" s="37"/>
      <c r="C50" s="38">
        <v>729.6</v>
      </c>
      <c r="D50" s="37">
        <v>2306</v>
      </c>
      <c r="E50" s="39">
        <v>0.44</v>
      </c>
      <c r="F50" s="93"/>
      <c r="G50" s="82"/>
      <c r="H50" s="63"/>
      <c r="I50" s="29"/>
      <c r="J50" s="30"/>
    </row>
    <row r="51" spans="1:10" ht="15" customHeight="1">
      <c r="A51" s="50" t="s">
        <v>32</v>
      </c>
      <c r="B51" s="37"/>
      <c r="C51" s="38">
        <v>716.5</v>
      </c>
      <c r="D51" s="37">
        <v>2264</v>
      </c>
      <c r="E51" s="39">
        <v>0.43</v>
      </c>
      <c r="F51" s="93"/>
      <c r="G51" s="82"/>
      <c r="H51" s="63"/>
      <c r="I51" s="29"/>
      <c r="J51" s="30"/>
    </row>
    <row r="52" spans="1:10" ht="15" customHeight="1">
      <c r="A52" s="50" t="s">
        <v>33</v>
      </c>
      <c r="B52" s="37"/>
      <c r="C52" s="38">
        <v>526.9</v>
      </c>
      <c r="D52" s="37">
        <v>1665</v>
      </c>
      <c r="E52" s="39">
        <v>0.32</v>
      </c>
      <c r="F52" s="93"/>
      <c r="G52" s="82"/>
      <c r="H52" s="63"/>
      <c r="I52" s="29"/>
      <c r="J52" s="30"/>
    </row>
    <row r="53" spans="1:10" ht="15" customHeight="1">
      <c r="A53" s="50" t="s">
        <v>41</v>
      </c>
      <c r="B53" s="37"/>
      <c r="C53" s="38">
        <v>526.4</v>
      </c>
      <c r="D53" s="37">
        <v>1663</v>
      </c>
      <c r="E53" s="39">
        <v>0.32</v>
      </c>
      <c r="F53" s="93"/>
      <c r="G53" s="82"/>
      <c r="H53" s="63"/>
      <c r="I53" s="29"/>
      <c r="J53" s="30"/>
    </row>
    <row r="54" spans="1:10" ht="15" customHeight="1">
      <c r="A54" s="50" t="s">
        <v>31</v>
      </c>
      <c r="B54" s="37"/>
      <c r="C54" s="38">
        <v>520.8</v>
      </c>
      <c r="D54" s="37">
        <v>1646</v>
      </c>
      <c r="E54" s="39">
        <v>0.32</v>
      </c>
      <c r="F54" s="93"/>
      <c r="G54" s="82"/>
      <c r="H54" s="63"/>
      <c r="I54" s="29"/>
      <c r="J54" s="30"/>
    </row>
    <row r="55" spans="1:10" ht="15" customHeight="1">
      <c r="A55" s="50" t="s">
        <v>24</v>
      </c>
      <c r="B55" s="37">
        <v>1630.2</v>
      </c>
      <c r="C55" s="38"/>
      <c r="D55" s="37">
        <v>1630</v>
      </c>
      <c r="E55" s="39">
        <v>0.31</v>
      </c>
      <c r="F55" s="93"/>
      <c r="G55" s="82"/>
      <c r="H55" s="63"/>
      <c r="I55" s="29"/>
      <c r="J55" s="30"/>
    </row>
    <row r="56" spans="1:10" ht="15" customHeight="1">
      <c r="A56" s="50" t="s">
        <v>34</v>
      </c>
      <c r="B56" s="37"/>
      <c r="C56" s="38">
        <v>503.6</v>
      </c>
      <c r="D56" s="37">
        <v>1591</v>
      </c>
      <c r="E56" s="39">
        <v>0.31</v>
      </c>
      <c r="F56" s="93"/>
      <c r="G56" s="82"/>
      <c r="H56" s="63"/>
      <c r="I56" s="29"/>
      <c r="J56" s="30"/>
    </row>
    <row r="57" spans="1:10" ht="15" customHeight="1">
      <c r="A57" s="50" t="s">
        <v>35</v>
      </c>
      <c r="B57" s="37"/>
      <c r="C57" s="38">
        <v>381.9</v>
      </c>
      <c r="D57" s="37">
        <v>1207</v>
      </c>
      <c r="E57" s="39">
        <v>0.23</v>
      </c>
      <c r="F57" s="93"/>
      <c r="G57" s="82"/>
      <c r="H57" s="63"/>
      <c r="I57" s="29"/>
      <c r="J57" s="30"/>
    </row>
    <row r="58" spans="1:10" ht="15" customHeight="1">
      <c r="A58" s="50" t="s">
        <v>37</v>
      </c>
      <c r="B58" s="37"/>
      <c r="C58" s="38">
        <v>380.3</v>
      </c>
      <c r="D58" s="37">
        <v>1202</v>
      </c>
      <c r="E58" s="39">
        <v>0.23</v>
      </c>
      <c r="F58" s="93"/>
      <c r="G58" s="82"/>
      <c r="H58" s="63"/>
      <c r="I58" s="29"/>
      <c r="J58" s="30"/>
    </row>
    <row r="59" spans="1:10" ht="15" customHeight="1">
      <c r="A59" s="50" t="s">
        <v>38</v>
      </c>
      <c r="B59" s="37"/>
      <c r="C59" s="38">
        <v>374.9</v>
      </c>
      <c r="D59" s="37">
        <v>1185</v>
      </c>
      <c r="E59" s="39">
        <v>0.23</v>
      </c>
      <c r="F59" s="93"/>
      <c r="G59" s="82"/>
      <c r="H59" s="63"/>
      <c r="I59" s="29"/>
      <c r="J59" s="30"/>
    </row>
    <row r="60" spans="1:10" ht="15" customHeight="1">
      <c r="A60" s="50" t="s">
        <v>44</v>
      </c>
      <c r="B60" s="37"/>
      <c r="C60" s="38">
        <v>294</v>
      </c>
      <c r="D60" s="37">
        <v>929</v>
      </c>
      <c r="E60" s="39">
        <v>0.18</v>
      </c>
      <c r="F60" s="92"/>
      <c r="G60" s="82"/>
      <c r="H60" s="63"/>
      <c r="I60" s="29"/>
      <c r="J60" s="30"/>
    </row>
    <row r="61" spans="1:10" ht="15" customHeight="1">
      <c r="A61" s="50" t="s">
        <v>39</v>
      </c>
      <c r="B61" s="37"/>
      <c r="C61" s="38">
        <v>254</v>
      </c>
      <c r="D61" s="37">
        <v>803</v>
      </c>
      <c r="E61" s="39">
        <v>0.15</v>
      </c>
      <c r="F61" s="92"/>
      <c r="G61" s="82"/>
      <c r="H61" s="63"/>
      <c r="I61" s="29"/>
      <c r="J61" s="30"/>
    </row>
    <row r="62" spans="1:10" ht="15" customHeight="1">
      <c r="A62" s="50" t="s">
        <v>40</v>
      </c>
      <c r="B62" s="37"/>
      <c r="C62" s="38">
        <v>150.6</v>
      </c>
      <c r="D62" s="37">
        <v>476</v>
      </c>
      <c r="E62" s="39">
        <v>0.09432035880951609</v>
      </c>
      <c r="F62" s="92"/>
      <c r="G62" s="82"/>
      <c r="H62" s="63"/>
      <c r="I62" s="29"/>
      <c r="J62" s="30"/>
    </row>
    <row r="63" spans="1:10" ht="15" customHeight="1">
      <c r="A63" s="50" t="s">
        <v>46</v>
      </c>
      <c r="B63" s="37">
        <v>200</v>
      </c>
      <c r="C63" s="38"/>
      <c r="D63" s="37">
        <v>200</v>
      </c>
      <c r="E63" s="39">
        <v>0.03955144952639336</v>
      </c>
      <c r="F63" s="92"/>
      <c r="G63" s="82"/>
      <c r="H63" s="63"/>
      <c r="I63" s="29"/>
      <c r="J63" s="30"/>
    </row>
    <row r="64" spans="1:10" ht="6" customHeight="1">
      <c r="A64" s="36"/>
      <c r="B64" s="54"/>
      <c r="C64" s="84"/>
      <c r="D64" s="83"/>
      <c r="E64" s="55"/>
      <c r="F64" s="51"/>
      <c r="G64" s="41"/>
      <c r="H64" s="76"/>
      <c r="I64" s="30"/>
      <c r="J64" s="30"/>
    </row>
    <row r="65" spans="1:10" ht="13.5" customHeight="1">
      <c r="A65" s="56" t="s">
        <v>5</v>
      </c>
      <c r="B65" s="57">
        <f>+B17+B15+B21+B19+B10</f>
        <v>279720.3</v>
      </c>
      <c r="C65" s="57">
        <f>+C17+C15+C21+C19+C10</f>
        <v>76468.7</v>
      </c>
      <c r="D65" s="57">
        <f>+D17+D15+D21+D19+D10</f>
        <v>521361</v>
      </c>
      <c r="E65" s="26">
        <f>+E17+E15+E21+E19+E10</f>
        <v>100.00387180833592</v>
      </c>
      <c r="F65" s="26"/>
      <c r="G65" s="27"/>
      <c r="H65" s="27"/>
      <c r="I65" s="29"/>
      <c r="J65" s="30"/>
    </row>
    <row r="66" spans="1:9" ht="3" customHeight="1">
      <c r="A66" s="58"/>
      <c r="B66" s="59"/>
      <c r="C66" s="60"/>
      <c r="D66" s="58"/>
      <c r="E66" s="61"/>
      <c r="F66" s="74"/>
      <c r="G66" s="63"/>
      <c r="H66" s="76"/>
      <c r="I66" s="30"/>
    </row>
    <row r="67" spans="1:8" ht="13.5" customHeight="1">
      <c r="A67" s="64" t="s">
        <v>95</v>
      </c>
      <c r="B67" s="35"/>
      <c r="C67" s="35"/>
      <c r="D67" s="35"/>
      <c r="E67" s="65"/>
      <c r="F67" s="66"/>
      <c r="G67" s="67"/>
      <c r="H67" s="66"/>
    </row>
    <row r="68" spans="1:8" ht="13.5" customHeight="1">
      <c r="A68" s="86" t="s">
        <v>96</v>
      </c>
      <c r="B68" s="35"/>
      <c r="C68" s="35"/>
      <c r="D68" s="65"/>
      <c r="E68" s="65"/>
      <c r="F68" s="67"/>
      <c r="G68" s="67"/>
      <c r="H68" s="66"/>
    </row>
    <row r="69" spans="1:8" ht="13.5" customHeight="1">
      <c r="A69" s="64" t="s">
        <v>73</v>
      </c>
      <c r="B69" s="35"/>
      <c r="C69" s="35"/>
      <c r="D69" s="65"/>
      <c r="E69" s="65"/>
      <c r="F69" s="67"/>
      <c r="G69" s="67"/>
      <c r="H69" s="66"/>
    </row>
    <row r="70" spans="1:8" ht="13.5" customHeight="1">
      <c r="A70" s="87" t="s">
        <v>51</v>
      </c>
      <c r="B70" s="29"/>
      <c r="C70" s="29"/>
      <c r="D70" s="69"/>
      <c r="E70" s="65"/>
      <c r="F70" s="67"/>
      <c r="G70" s="67"/>
      <c r="H70" s="66"/>
    </row>
    <row r="71" spans="1:8" ht="13.5" customHeight="1">
      <c r="A71" s="68" t="s">
        <v>102</v>
      </c>
      <c r="B71" s="29"/>
      <c r="C71" s="29"/>
      <c r="D71" s="65"/>
      <c r="E71" s="30"/>
      <c r="F71" s="63"/>
      <c r="G71" s="63"/>
      <c r="H71" s="66"/>
    </row>
    <row r="72" spans="1:8" ht="12.75">
      <c r="A72" s="68" t="s">
        <v>97</v>
      </c>
      <c r="B72" s="29"/>
      <c r="C72" s="29"/>
      <c r="D72" s="65"/>
      <c r="F72" s="62"/>
      <c r="G72" s="63"/>
      <c r="H72" s="66"/>
    </row>
    <row r="73" spans="1:8" ht="12.75">
      <c r="A73" s="68" t="s">
        <v>98</v>
      </c>
      <c r="B73" s="29"/>
      <c r="C73" s="29"/>
      <c r="D73" s="65"/>
      <c r="F73" s="62"/>
      <c r="G73" s="63"/>
      <c r="H73" s="66"/>
    </row>
    <row r="74" spans="1:8" ht="12.75">
      <c r="A74" s="70"/>
      <c r="B74" s="29"/>
      <c r="C74" s="29"/>
      <c r="D74" s="65"/>
      <c r="F74" s="62"/>
      <c r="G74" s="63"/>
      <c r="H74" s="66"/>
    </row>
    <row r="75" spans="1:8" ht="12.75">
      <c r="A75" s="62"/>
      <c r="B75" s="29"/>
      <c r="C75" s="29"/>
      <c r="D75" s="29"/>
      <c r="F75" s="62"/>
      <c r="G75" s="63"/>
      <c r="H75" s="66"/>
    </row>
    <row r="76" spans="1:8" ht="12.75">
      <c r="A76" s="62"/>
      <c r="B76" s="29"/>
      <c r="C76" s="29"/>
      <c r="E76" s="71"/>
      <c r="F76" s="77"/>
      <c r="G76" s="63"/>
      <c r="H76" s="66"/>
    </row>
    <row r="77" spans="1:8" ht="12.75">
      <c r="A77" s="62"/>
      <c r="B77" s="29"/>
      <c r="C77" s="29"/>
      <c r="F77" s="62"/>
      <c r="G77" s="63"/>
      <c r="H77" s="66"/>
    </row>
    <row r="78" spans="1:8" ht="12.75">
      <c r="A78" s="62"/>
      <c r="B78" s="29"/>
      <c r="C78" s="29"/>
      <c r="F78" s="62"/>
      <c r="G78" s="63"/>
      <c r="H78" s="66"/>
    </row>
    <row r="79" spans="1:8" ht="12.75">
      <c r="A79" s="62"/>
      <c r="B79" s="72"/>
      <c r="C79" s="72"/>
      <c r="F79" s="62"/>
      <c r="G79" s="63"/>
      <c r="H79" s="76"/>
    </row>
    <row r="80" spans="1:8" ht="12.75">
      <c r="A80" s="62"/>
      <c r="B80" s="72"/>
      <c r="C80" s="72"/>
      <c r="F80" s="62"/>
      <c r="G80" s="63"/>
      <c r="H80" s="76"/>
    </row>
    <row r="81" spans="1:8" ht="12.75">
      <c r="A81" s="62"/>
      <c r="B81" s="72"/>
      <c r="C81" s="72"/>
      <c r="F81" s="62"/>
      <c r="G81" s="63"/>
      <c r="H81" s="76"/>
    </row>
    <row r="82" spans="1:8" ht="12.75">
      <c r="A82" s="62"/>
      <c r="B82" s="72"/>
      <c r="C82" s="66"/>
      <c r="F82" s="62"/>
      <c r="G82" s="63"/>
      <c r="H82" s="76"/>
    </row>
    <row r="83" spans="1:8" ht="12.75">
      <c r="A83" s="62"/>
      <c r="B83" s="72"/>
      <c r="C83" s="72"/>
      <c r="F83" s="62"/>
      <c r="G83" s="63"/>
      <c r="H83" s="28"/>
    </row>
    <row r="84" spans="1:8" ht="12.75">
      <c r="A84" s="62"/>
      <c r="B84" s="62"/>
      <c r="C84" s="72"/>
      <c r="F84" s="62"/>
      <c r="G84" s="63"/>
      <c r="H84" s="28"/>
    </row>
    <row r="85" spans="1:8" ht="12.75">
      <c r="A85" s="62"/>
      <c r="B85" s="62"/>
      <c r="C85" s="72"/>
      <c r="F85" s="62"/>
      <c r="G85" s="63"/>
      <c r="H85" s="28"/>
    </row>
    <row r="86" spans="1:8" ht="12.75">
      <c r="A86" s="62"/>
      <c r="B86" s="62"/>
      <c r="C86" s="72"/>
      <c r="F86" s="62"/>
      <c r="G86" s="63"/>
      <c r="H86" s="28"/>
    </row>
    <row r="87" spans="1:8" ht="12.75">
      <c r="A87" s="62"/>
      <c r="B87" s="62"/>
      <c r="C87" s="72"/>
      <c r="F87" s="62"/>
      <c r="G87" s="63"/>
      <c r="H87" s="28"/>
    </row>
    <row r="88" spans="1:8" ht="12.75">
      <c r="A88" s="62"/>
      <c r="B88" s="62"/>
      <c r="C88" s="72"/>
      <c r="F88" s="62"/>
      <c r="G88" s="63"/>
      <c r="H88" s="28"/>
    </row>
    <row r="89" spans="1:8" ht="12.75">
      <c r="A89" s="62"/>
      <c r="B89" s="62"/>
      <c r="C89" s="72"/>
      <c r="F89" s="62"/>
      <c r="G89" s="63"/>
      <c r="H89" s="28"/>
    </row>
    <row r="90" spans="1:8" ht="12.75">
      <c r="A90" s="62"/>
      <c r="B90" s="62"/>
      <c r="C90" s="72"/>
      <c r="H90" s="28"/>
    </row>
    <row r="91" spans="1:3" ht="12.75">
      <c r="A91" s="62"/>
      <c r="B91" s="62"/>
      <c r="C91" s="72"/>
    </row>
    <row r="92" spans="1:3" ht="12.75">
      <c r="A92" s="62"/>
      <c r="B92" s="62"/>
      <c r="C92" s="72"/>
    </row>
    <row r="93" spans="1:3" ht="12.75">
      <c r="A93" s="62"/>
      <c r="B93" s="62"/>
      <c r="C93" s="72"/>
    </row>
    <row r="94" spans="1:3" ht="12.75">
      <c r="A94" s="62"/>
      <c r="B94" s="62"/>
      <c r="C94" s="72"/>
    </row>
    <row r="95" spans="1:3" ht="12.75">
      <c r="A95" s="62"/>
      <c r="B95" s="62"/>
      <c r="C95" s="72"/>
    </row>
    <row r="96" spans="1:3" ht="12.75">
      <c r="A96" s="62"/>
      <c r="B96" s="62"/>
      <c r="C96" s="7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  <row r="106" spans="1:3" ht="12.75">
      <c r="A106" s="62"/>
      <c r="B106" s="62"/>
      <c r="C106" s="62"/>
    </row>
    <row r="107" spans="1:3" ht="12.75">
      <c r="A107" s="62"/>
      <c r="B107" s="62"/>
      <c r="C107" s="62"/>
    </row>
    <row r="108" spans="1:3" ht="12.75">
      <c r="A108" s="62"/>
      <c r="B108" s="62"/>
      <c r="C108" s="62"/>
    </row>
    <row r="109" spans="1:3" ht="12.75">
      <c r="A109" s="62"/>
      <c r="B109" s="62"/>
      <c r="C109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6"/>
  <sheetViews>
    <sheetView zoomScale="75" zoomScaleNormal="75" workbookViewId="0" topLeftCell="A1">
      <selection activeCell="B25" sqref="B25"/>
    </sheetView>
  </sheetViews>
  <sheetFormatPr defaultColWidth="11.421875" defaultRowHeight="12.75"/>
  <cols>
    <col min="1" max="1" width="34.1406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99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23" t="s">
        <v>11</v>
      </c>
      <c r="B10" s="24">
        <f>+B13+B11+B12</f>
        <v>250397.9</v>
      </c>
      <c r="C10" s="24">
        <f>+C13+C11+C12</f>
        <v>16999.7</v>
      </c>
      <c r="D10" s="24">
        <f>SUM(D11:D13)</f>
        <v>304151</v>
      </c>
      <c r="E10" s="44">
        <f>SUM(E11:E13)</f>
        <v>57.35</v>
      </c>
      <c r="F10" s="26"/>
      <c r="G10" s="27"/>
      <c r="H10" s="27"/>
      <c r="I10" s="29"/>
      <c r="J10" s="30"/>
    </row>
    <row r="11" spans="1:10" ht="15">
      <c r="A11" s="36" t="s">
        <v>14</v>
      </c>
      <c r="B11" s="37">
        <v>250382</v>
      </c>
      <c r="C11" s="38">
        <v>16341</v>
      </c>
      <c r="D11" s="37">
        <v>302052</v>
      </c>
      <c r="E11" s="39">
        <v>56.96</v>
      </c>
      <c r="F11" s="93"/>
      <c r="G11" s="82"/>
      <c r="H11" s="27"/>
      <c r="I11" s="29"/>
      <c r="J11" s="30"/>
    </row>
    <row r="12" spans="1:10" ht="15">
      <c r="A12" s="36" t="s">
        <v>12</v>
      </c>
      <c r="B12" s="37">
        <v>14.9</v>
      </c>
      <c r="C12" s="38">
        <v>658.7</v>
      </c>
      <c r="D12" s="37">
        <v>2098</v>
      </c>
      <c r="E12" s="39">
        <v>0.39</v>
      </c>
      <c r="F12" s="93"/>
      <c r="G12" s="82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</v>
      </c>
      <c r="F13" s="92"/>
      <c r="G13" s="82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51"/>
      <c r="G14" s="41"/>
      <c r="H14" s="63"/>
      <c r="I14" s="29"/>
      <c r="J14" s="30"/>
    </row>
    <row r="15" spans="1:10" ht="15" customHeight="1">
      <c r="A15" s="23" t="s">
        <v>50</v>
      </c>
      <c r="B15" s="52"/>
      <c r="C15" s="53">
        <f>27774.4+9564.6</f>
        <v>37339</v>
      </c>
      <c r="D15" s="85">
        <v>118066</v>
      </c>
      <c r="E15" s="25">
        <v>22.26</v>
      </c>
      <c r="F15" s="92"/>
      <c r="G15" s="82"/>
      <c r="H15" s="76"/>
      <c r="I15" s="30"/>
      <c r="J15" s="30"/>
    </row>
    <row r="16" spans="1:10" ht="15" customHeight="1">
      <c r="A16" s="23"/>
      <c r="B16" s="52"/>
      <c r="C16" s="53"/>
      <c r="D16" s="85"/>
      <c r="E16" s="25"/>
      <c r="F16" s="34"/>
      <c r="G16" s="42"/>
      <c r="H16" s="76"/>
      <c r="I16" s="30"/>
      <c r="J16" s="30"/>
    </row>
    <row r="17" spans="1:10" ht="15" customHeight="1">
      <c r="A17" s="23" t="s">
        <v>63</v>
      </c>
      <c r="B17" s="52">
        <v>10351.8</v>
      </c>
      <c r="C17" s="53"/>
      <c r="D17" s="85">
        <v>10352</v>
      </c>
      <c r="E17" s="25">
        <v>1.95</v>
      </c>
      <c r="F17" s="92"/>
      <c r="G17" s="82"/>
      <c r="H17" s="76"/>
      <c r="I17" s="30"/>
      <c r="J17" s="30"/>
    </row>
    <row r="18" spans="1:10" ht="15" customHeight="1">
      <c r="A18" s="43"/>
      <c r="B18" s="31"/>
      <c r="C18" s="32"/>
      <c r="D18" s="31"/>
      <c r="E18" s="33"/>
      <c r="F18" s="34"/>
      <c r="G18" s="42"/>
      <c r="H18" s="76"/>
      <c r="I18" s="30"/>
      <c r="J18" s="30"/>
    </row>
    <row r="19" spans="1:10" ht="15" customHeight="1">
      <c r="A19" s="23" t="s">
        <v>15</v>
      </c>
      <c r="B19" s="24">
        <f>+B21+B37</f>
        <v>21192.300000000003</v>
      </c>
      <c r="C19" s="24">
        <f>+C21+C37</f>
        <v>24206.5</v>
      </c>
      <c r="D19" s="24">
        <f>+D21+D37</f>
        <v>97733</v>
      </c>
      <c r="E19" s="44">
        <f>+E21+E37</f>
        <v>18.443871808335913</v>
      </c>
      <c r="F19" s="92"/>
      <c r="G19" s="27"/>
      <c r="H19" s="27"/>
      <c r="I19" s="29"/>
      <c r="J19" s="30"/>
    </row>
    <row r="20" spans="1:10" ht="6" customHeight="1">
      <c r="A20" s="36"/>
      <c r="B20" s="37"/>
      <c r="C20" s="38"/>
      <c r="D20" s="37"/>
      <c r="E20" s="39"/>
      <c r="F20" s="89"/>
      <c r="G20" s="41"/>
      <c r="H20" s="42"/>
      <c r="I20" s="29"/>
      <c r="J20" s="30"/>
    </row>
    <row r="21" spans="1:10" ht="15" customHeight="1">
      <c r="A21" s="45" t="s">
        <v>16</v>
      </c>
      <c r="B21" s="46">
        <f>SUM(B22:B35)</f>
        <v>9137.1</v>
      </c>
      <c r="C21" s="46">
        <f>SUM(C22:C35)</f>
        <v>10683.100000000002</v>
      </c>
      <c r="D21" s="46">
        <f>SUM(D22:D35)</f>
        <v>42916</v>
      </c>
      <c r="E21" s="49">
        <f>SUM(E22:E35)</f>
        <v>8.09</v>
      </c>
      <c r="F21" s="94"/>
      <c r="G21" s="47"/>
      <c r="H21" s="47"/>
      <c r="I21" s="29"/>
      <c r="J21" s="30"/>
    </row>
    <row r="22" spans="1:10" ht="15" customHeight="1">
      <c r="A22" s="48" t="s">
        <v>19</v>
      </c>
      <c r="B22" s="37">
        <v>1000</v>
      </c>
      <c r="C22" s="38">
        <v>4361</v>
      </c>
      <c r="D22" s="37">
        <v>14789</v>
      </c>
      <c r="E22" s="39">
        <v>2.79</v>
      </c>
      <c r="F22" s="92"/>
      <c r="G22" s="91"/>
      <c r="H22" s="63"/>
      <c r="I22" s="29"/>
      <c r="J22" s="30"/>
    </row>
    <row r="23" spans="1:10" ht="15" customHeight="1">
      <c r="A23" s="48" t="s">
        <v>79</v>
      </c>
      <c r="B23" s="37">
        <v>5720</v>
      </c>
      <c r="C23" s="38"/>
      <c r="D23" s="37">
        <v>5720</v>
      </c>
      <c r="E23" s="39">
        <v>1.08</v>
      </c>
      <c r="F23" s="92"/>
      <c r="G23" s="91"/>
      <c r="H23" s="63"/>
      <c r="I23" s="29"/>
      <c r="J23" s="30"/>
    </row>
    <row r="24" spans="1:10" ht="15" customHeight="1">
      <c r="A24" s="48" t="s">
        <v>58</v>
      </c>
      <c r="B24" s="37">
        <v>2417.1</v>
      </c>
      <c r="C24" s="38">
        <v>1041.8</v>
      </c>
      <c r="D24" s="37">
        <v>5711</v>
      </c>
      <c r="E24" s="39">
        <v>1.08</v>
      </c>
      <c r="F24" s="92"/>
      <c r="G24" s="91"/>
      <c r="H24" s="63"/>
      <c r="I24" s="29"/>
      <c r="J24" s="30"/>
    </row>
    <row r="25" spans="1:10" ht="15" customHeight="1">
      <c r="A25" s="48" t="s">
        <v>48</v>
      </c>
      <c r="B25" s="37"/>
      <c r="C25" s="38">
        <v>1431.3</v>
      </c>
      <c r="D25" s="37">
        <v>4526</v>
      </c>
      <c r="E25" s="39">
        <v>0.85</v>
      </c>
      <c r="F25" s="92"/>
      <c r="G25" s="91"/>
      <c r="H25" s="63"/>
      <c r="I25" s="29"/>
      <c r="J25" s="30"/>
    </row>
    <row r="26" spans="1:10" ht="15" customHeight="1">
      <c r="A26" s="48" t="s">
        <v>21</v>
      </c>
      <c r="B26" s="37"/>
      <c r="C26" s="38">
        <v>1003</v>
      </c>
      <c r="D26" s="37">
        <v>3171</v>
      </c>
      <c r="E26" s="39">
        <v>0.6</v>
      </c>
      <c r="F26" s="92"/>
      <c r="G26" s="91"/>
      <c r="H26" s="63"/>
      <c r="I26" s="29"/>
      <c r="J26" s="30"/>
    </row>
    <row r="27" spans="1:10" ht="15" customHeight="1">
      <c r="A27" s="48" t="s">
        <v>69</v>
      </c>
      <c r="B27" s="37"/>
      <c r="C27" s="38">
        <v>630.2</v>
      </c>
      <c r="D27" s="37">
        <v>1993</v>
      </c>
      <c r="E27" s="39">
        <v>0.37</v>
      </c>
      <c r="F27" s="92"/>
      <c r="G27" s="91"/>
      <c r="H27" s="63"/>
      <c r="I27" s="29"/>
      <c r="J27" s="30"/>
    </row>
    <row r="28" spans="1:10" ht="15" customHeight="1">
      <c r="A28" s="48" t="s">
        <v>89</v>
      </c>
      <c r="B28" s="37"/>
      <c r="C28" s="38">
        <v>414.6</v>
      </c>
      <c r="D28" s="37">
        <v>1311</v>
      </c>
      <c r="E28" s="39">
        <v>0.25</v>
      </c>
      <c r="F28" s="92"/>
      <c r="G28" s="91"/>
      <c r="H28" s="63"/>
      <c r="I28" s="29"/>
      <c r="J28" s="30"/>
    </row>
    <row r="29" spans="1:10" ht="15" customHeight="1">
      <c r="A29" s="48" t="s">
        <v>70</v>
      </c>
      <c r="B29" s="37"/>
      <c r="C29" s="38">
        <v>387.6</v>
      </c>
      <c r="D29" s="37">
        <v>1226</v>
      </c>
      <c r="E29" s="39">
        <v>0.23</v>
      </c>
      <c r="F29" s="92"/>
      <c r="G29" s="91"/>
      <c r="H29" s="63"/>
      <c r="I29" s="29"/>
      <c r="J29" s="30"/>
    </row>
    <row r="30" spans="1:10" ht="15" customHeight="1">
      <c r="A30" s="48" t="s">
        <v>64</v>
      </c>
      <c r="B30" s="37"/>
      <c r="C30" s="38">
        <v>289.9</v>
      </c>
      <c r="D30" s="37">
        <v>917</v>
      </c>
      <c r="E30" s="39">
        <v>0.17</v>
      </c>
      <c r="F30" s="92"/>
      <c r="G30" s="91"/>
      <c r="H30" s="63"/>
      <c r="I30" s="29"/>
      <c r="J30" s="30"/>
    </row>
    <row r="31" spans="1:10" ht="15" customHeight="1">
      <c r="A31" s="48" t="s">
        <v>18</v>
      </c>
      <c r="B31" s="37"/>
      <c r="C31" s="38">
        <v>287.7</v>
      </c>
      <c r="D31" s="37">
        <v>910</v>
      </c>
      <c r="E31" s="39">
        <v>0.17</v>
      </c>
      <c r="F31" s="92"/>
      <c r="G31" s="91"/>
      <c r="H31" s="63"/>
      <c r="I31" s="29"/>
      <c r="J31" s="30"/>
    </row>
    <row r="32" spans="1:10" ht="15" customHeight="1">
      <c r="A32" s="48" t="s">
        <v>18</v>
      </c>
      <c r="B32" s="37"/>
      <c r="C32" s="38">
        <v>287.7</v>
      </c>
      <c r="D32" s="37">
        <v>909</v>
      </c>
      <c r="E32" s="39">
        <v>0.17</v>
      </c>
      <c r="F32" s="92"/>
      <c r="G32" s="91"/>
      <c r="H32" s="63"/>
      <c r="I32" s="29"/>
      <c r="J32" s="30"/>
    </row>
    <row r="33" spans="1:10" ht="15" customHeight="1">
      <c r="A33" s="48" t="s">
        <v>22</v>
      </c>
      <c r="B33" s="37"/>
      <c r="C33" s="38">
        <v>233.5</v>
      </c>
      <c r="D33" s="37">
        <v>738</v>
      </c>
      <c r="E33" s="39">
        <v>0.14</v>
      </c>
      <c r="F33" s="92"/>
      <c r="G33" s="91"/>
      <c r="H33" s="63"/>
      <c r="I33" s="29"/>
      <c r="J33" s="30"/>
    </row>
    <row r="34" spans="1:10" ht="15" customHeight="1">
      <c r="A34" s="48" t="s">
        <v>17</v>
      </c>
      <c r="B34" s="37"/>
      <c r="C34" s="38">
        <v>199.9</v>
      </c>
      <c r="D34" s="37">
        <v>632</v>
      </c>
      <c r="E34" s="39">
        <v>0.12</v>
      </c>
      <c r="F34" s="92"/>
      <c r="G34" s="91"/>
      <c r="H34" s="63"/>
      <c r="I34" s="29"/>
      <c r="J34" s="30"/>
    </row>
    <row r="35" spans="1:10" ht="15" customHeight="1">
      <c r="A35" s="48" t="s">
        <v>55</v>
      </c>
      <c r="B35" s="37"/>
      <c r="C35" s="38">
        <v>114.9</v>
      </c>
      <c r="D35" s="37">
        <v>363</v>
      </c>
      <c r="E35" s="39">
        <v>0.07</v>
      </c>
      <c r="F35" s="92"/>
      <c r="G35" s="91"/>
      <c r="H35" s="63"/>
      <c r="I35" s="29"/>
      <c r="J35" s="30"/>
    </row>
    <row r="36" spans="1:10" ht="15" customHeight="1">
      <c r="A36" s="48"/>
      <c r="B36" s="37"/>
      <c r="C36" s="38"/>
      <c r="D36" s="37"/>
      <c r="E36" s="39"/>
      <c r="F36" s="51"/>
      <c r="G36" s="42"/>
      <c r="H36" s="76"/>
      <c r="I36" s="30"/>
      <c r="J36" s="30"/>
    </row>
    <row r="37" spans="1:10" ht="15" customHeight="1">
      <c r="A37" s="45" t="s">
        <v>23</v>
      </c>
      <c r="B37" s="46">
        <f>SUM(B38:B60)</f>
        <v>12055.2</v>
      </c>
      <c r="C37" s="46">
        <f>SUM(C38:C60)</f>
        <v>13523.4</v>
      </c>
      <c r="D37" s="46">
        <f>SUM(D38:D60)</f>
        <v>54817</v>
      </c>
      <c r="E37" s="49">
        <f>SUM(E38:E60)</f>
        <v>10.353871808335915</v>
      </c>
      <c r="F37" s="94"/>
      <c r="G37" s="47"/>
      <c r="H37" s="47"/>
      <c r="I37" s="29"/>
      <c r="J37" s="30"/>
    </row>
    <row r="38" spans="1:10" ht="15" customHeight="1">
      <c r="A38" s="50" t="s">
        <v>25</v>
      </c>
      <c r="B38" s="37">
        <v>7225</v>
      </c>
      <c r="C38" s="38">
        <v>100</v>
      </c>
      <c r="D38" s="37">
        <v>7541</v>
      </c>
      <c r="E38" s="39">
        <v>1.42</v>
      </c>
      <c r="F38" s="92"/>
      <c r="G38" s="91"/>
      <c r="H38" s="63"/>
      <c r="I38" s="29"/>
      <c r="J38" s="30"/>
    </row>
    <row r="39" spans="1:10" ht="15" customHeight="1">
      <c r="A39" s="50" t="s">
        <v>26</v>
      </c>
      <c r="B39" s="37"/>
      <c r="C39" s="38">
        <v>2019.7</v>
      </c>
      <c r="D39" s="37">
        <v>6386</v>
      </c>
      <c r="E39" s="39">
        <v>1.2</v>
      </c>
      <c r="F39" s="92"/>
      <c r="G39" s="91"/>
      <c r="H39" s="63"/>
      <c r="I39" s="29"/>
      <c r="J39" s="30"/>
    </row>
    <row r="40" spans="1:10" ht="15" customHeight="1">
      <c r="A40" s="50" t="s">
        <v>27</v>
      </c>
      <c r="B40" s="37"/>
      <c r="C40" s="38">
        <v>1277.3</v>
      </c>
      <c r="D40" s="37">
        <v>4039</v>
      </c>
      <c r="E40" s="39">
        <v>0.76</v>
      </c>
      <c r="F40" s="92"/>
      <c r="G40" s="91"/>
      <c r="H40" s="63"/>
      <c r="I40" s="29"/>
      <c r="J40" s="30"/>
    </row>
    <row r="41" spans="1:10" ht="15" customHeight="1">
      <c r="A41" s="50" t="s">
        <v>36</v>
      </c>
      <c r="B41" s="37"/>
      <c r="C41" s="38">
        <v>1083</v>
      </c>
      <c r="D41" s="37">
        <v>3424</v>
      </c>
      <c r="E41" s="39">
        <v>0.65</v>
      </c>
      <c r="F41" s="92"/>
      <c r="G41" s="91"/>
      <c r="H41" s="63"/>
      <c r="I41" s="29"/>
      <c r="J41" s="30"/>
    </row>
    <row r="42" spans="1:10" ht="15" customHeight="1">
      <c r="A42" s="50" t="s">
        <v>29</v>
      </c>
      <c r="B42" s="37"/>
      <c r="C42" s="38">
        <v>1046.4</v>
      </c>
      <c r="D42" s="37">
        <v>3309</v>
      </c>
      <c r="E42" s="39">
        <v>0.62</v>
      </c>
      <c r="F42" s="92"/>
      <c r="G42" s="91"/>
      <c r="H42" s="63"/>
      <c r="I42" s="29"/>
      <c r="J42" s="30"/>
    </row>
    <row r="43" spans="1:10" ht="15" customHeight="1">
      <c r="A43" s="50" t="s">
        <v>43</v>
      </c>
      <c r="B43" s="37"/>
      <c r="C43" s="38">
        <v>1000</v>
      </c>
      <c r="D43" s="37">
        <v>3162</v>
      </c>
      <c r="E43" s="39">
        <v>0.6</v>
      </c>
      <c r="F43" s="92"/>
      <c r="G43" s="91"/>
      <c r="H43" s="63"/>
      <c r="I43" s="29"/>
      <c r="J43" s="30"/>
    </row>
    <row r="44" spans="1:10" ht="15" customHeight="1">
      <c r="A44" s="50" t="s">
        <v>45</v>
      </c>
      <c r="B44" s="37">
        <v>3000</v>
      </c>
      <c r="C44" s="38"/>
      <c r="D44" s="37">
        <v>3000</v>
      </c>
      <c r="E44" s="39">
        <v>0.57</v>
      </c>
      <c r="F44" s="92"/>
      <c r="G44" s="91"/>
      <c r="H44" s="63"/>
      <c r="I44" s="29"/>
      <c r="J44" s="30"/>
    </row>
    <row r="45" spans="1:10" ht="15" customHeight="1">
      <c r="A45" s="50" t="s">
        <v>49</v>
      </c>
      <c r="B45" s="37"/>
      <c r="C45" s="38">
        <v>937.5</v>
      </c>
      <c r="D45" s="37">
        <v>2964</v>
      </c>
      <c r="E45" s="39">
        <v>0.56</v>
      </c>
      <c r="F45" s="92"/>
      <c r="G45" s="91"/>
      <c r="H45" s="63"/>
      <c r="I45" s="29"/>
      <c r="J45" s="30"/>
    </row>
    <row r="46" spans="1:10" ht="15" customHeight="1">
      <c r="A46" s="50" t="s">
        <v>30</v>
      </c>
      <c r="B46" s="37"/>
      <c r="C46" s="38">
        <v>800</v>
      </c>
      <c r="D46" s="37">
        <v>2530</v>
      </c>
      <c r="E46" s="39">
        <v>0.48</v>
      </c>
      <c r="F46" s="92"/>
      <c r="G46" s="91"/>
      <c r="H46" s="63"/>
      <c r="I46" s="29"/>
      <c r="J46" s="30"/>
    </row>
    <row r="47" spans="1:10" ht="15" customHeight="1">
      <c r="A47" s="50" t="s">
        <v>42</v>
      </c>
      <c r="B47" s="37"/>
      <c r="C47" s="38">
        <v>729.6</v>
      </c>
      <c r="D47" s="37">
        <v>2307</v>
      </c>
      <c r="E47" s="39">
        <v>0.44</v>
      </c>
      <c r="F47" s="92"/>
      <c r="G47" s="91"/>
      <c r="H47" s="63"/>
      <c r="I47" s="29"/>
      <c r="J47" s="30"/>
    </row>
    <row r="48" spans="1:10" ht="15" customHeight="1">
      <c r="A48" s="50" t="s">
        <v>32</v>
      </c>
      <c r="B48" s="37"/>
      <c r="C48" s="38">
        <v>716.5</v>
      </c>
      <c r="D48" s="37">
        <v>2266</v>
      </c>
      <c r="E48" s="39">
        <v>0.43</v>
      </c>
      <c r="F48" s="92"/>
      <c r="G48" s="91"/>
      <c r="H48" s="63"/>
      <c r="I48" s="29"/>
      <c r="J48" s="30"/>
    </row>
    <row r="49" spans="1:10" ht="15" customHeight="1">
      <c r="A49" s="50" t="s">
        <v>33</v>
      </c>
      <c r="B49" s="37"/>
      <c r="C49" s="38">
        <v>491.6</v>
      </c>
      <c r="D49" s="37">
        <v>1554</v>
      </c>
      <c r="E49" s="39">
        <v>0.29</v>
      </c>
      <c r="F49" s="92"/>
      <c r="G49" s="91"/>
      <c r="H49" s="63"/>
      <c r="I49" s="29"/>
      <c r="J49" s="30"/>
    </row>
    <row r="50" spans="1:10" ht="15" customHeight="1">
      <c r="A50" s="50" t="s">
        <v>41</v>
      </c>
      <c r="B50" s="37"/>
      <c r="C50" s="38">
        <v>526.4</v>
      </c>
      <c r="D50" s="37">
        <v>1664</v>
      </c>
      <c r="E50" s="39">
        <v>0.31</v>
      </c>
      <c r="F50" s="92"/>
      <c r="G50" s="91"/>
      <c r="H50" s="63"/>
      <c r="I50" s="29"/>
      <c r="J50" s="30"/>
    </row>
    <row r="51" spans="1:10" ht="15" customHeight="1">
      <c r="A51" s="50" t="s">
        <v>31</v>
      </c>
      <c r="B51" s="37"/>
      <c r="C51" s="38">
        <v>500</v>
      </c>
      <c r="D51" s="37">
        <v>1581</v>
      </c>
      <c r="E51" s="39">
        <v>0.3</v>
      </c>
      <c r="F51" s="92"/>
      <c r="G51" s="91"/>
      <c r="H51" s="63"/>
      <c r="I51" s="29"/>
      <c r="J51" s="30"/>
    </row>
    <row r="52" spans="1:10" ht="15" customHeight="1">
      <c r="A52" s="50" t="s">
        <v>24</v>
      </c>
      <c r="B52" s="37">
        <v>1630.2</v>
      </c>
      <c r="C52" s="38"/>
      <c r="D52" s="37">
        <v>1630</v>
      </c>
      <c r="E52" s="39">
        <v>0.31</v>
      </c>
      <c r="F52" s="92"/>
      <c r="G52" s="91"/>
      <c r="H52" s="63"/>
      <c r="I52" s="29"/>
      <c r="J52" s="30"/>
    </row>
    <row r="53" spans="1:10" ht="15" customHeight="1">
      <c r="A53" s="50" t="s">
        <v>34</v>
      </c>
      <c r="B53" s="37"/>
      <c r="C53" s="38">
        <v>475.2</v>
      </c>
      <c r="D53" s="37">
        <v>1503</v>
      </c>
      <c r="E53" s="39">
        <v>0.28</v>
      </c>
      <c r="F53" s="92"/>
      <c r="G53" s="91"/>
      <c r="H53" s="63"/>
      <c r="I53" s="29"/>
      <c r="J53" s="30"/>
    </row>
    <row r="54" spans="1:10" ht="15" customHeight="1">
      <c r="A54" s="50" t="s">
        <v>35</v>
      </c>
      <c r="B54" s="37"/>
      <c r="C54" s="38">
        <v>381.9</v>
      </c>
      <c r="D54" s="37">
        <v>1208</v>
      </c>
      <c r="E54" s="39">
        <v>0.23</v>
      </c>
      <c r="F54" s="92"/>
      <c r="G54" s="91"/>
      <c r="H54" s="63"/>
      <c r="I54" s="29"/>
      <c r="J54" s="30"/>
    </row>
    <row r="55" spans="1:10" ht="15" customHeight="1">
      <c r="A55" s="50" t="s">
        <v>37</v>
      </c>
      <c r="B55" s="37"/>
      <c r="C55" s="38">
        <v>380.3</v>
      </c>
      <c r="D55" s="37">
        <v>1203</v>
      </c>
      <c r="E55" s="39">
        <v>0.23</v>
      </c>
      <c r="F55" s="92"/>
      <c r="G55" s="91"/>
      <c r="H55" s="63"/>
      <c r="I55" s="29"/>
      <c r="J55" s="30"/>
    </row>
    <row r="56" spans="1:10" ht="15" customHeight="1">
      <c r="A56" s="50" t="s">
        <v>38</v>
      </c>
      <c r="B56" s="37"/>
      <c r="C56" s="38">
        <v>361.2</v>
      </c>
      <c r="D56" s="37">
        <v>1142</v>
      </c>
      <c r="E56" s="39">
        <v>0.21</v>
      </c>
      <c r="F56" s="92"/>
      <c r="G56" s="91"/>
      <c r="H56" s="63"/>
      <c r="I56" s="29"/>
      <c r="J56" s="30"/>
    </row>
    <row r="57" spans="1:10" ht="15" customHeight="1">
      <c r="A57" s="50" t="s">
        <v>44</v>
      </c>
      <c r="B57" s="37"/>
      <c r="C57" s="38">
        <v>294</v>
      </c>
      <c r="D57" s="37">
        <v>930</v>
      </c>
      <c r="E57" s="39">
        <v>0.18</v>
      </c>
      <c r="F57" s="92"/>
      <c r="G57" s="91"/>
      <c r="H57" s="63"/>
      <c r="I57" s="29"/>
      <c r="J57" s="30"/>
    </row>
    <row r="58" spans="1:10" ht="15" customHeight="1">
      <c r="A58" s="50" t="s">
        <v>39</v>
      </c>
      <c r="B58" s="37"/>
      <c r="C58" s="38">
        <v>254</v>
      </c>
      <c r="D58" s="37">
        <v>803</v>
      </c>
      <c r="E58" s="39">
        <v>0.15</v>
      </c>
      <c r="F58" s="92"/>
      <c r="G58" s="91"/>
      <c r="H58" s="63"/>
      <c r="I58" s="29"/>
      <c r="J58" s="30"/>
    </row>
    <row r="59" spans="1:10" ht="15" customHeight="1">
      <c r="A59" s="50" t="s">
        <v>40</v>
      </c>
      <c r="B59" s="37"/>
      <c r="C59" s="38">
        <v>148.8</v>
      </c>
      <c r="D59" s="37">
        <v>471</v>
      </c>
      <c r="E59" s="39">
        <v>0.09432035880951609</v>
      </c>
      <c r="F59" s="92"/>
      <c r="G59" s="91"/>
      <c r="H59" s="63"/>
      <c r="I59" s="29"/>
      <c r="J59" s="30"/>
    </row>
    <row r="60" spans="1:10" ht="15" customHeight="1">
      <c r="A60" s="50" t="s">
        <v>46</v>
      </c>
      <c r="B60" s="37">
        <v>200</v>
      </c>
      <c r="C60" s="38"/>
      <c r="D60" s="37">
        <v>200</v>
      </c>
      <c r="E60" s="39">
        <v>0.03955144952639336</v>
      </c>
      <c r="F60" s="92"/>
      <c r="G60" s="91"/>
      <c r="H60" s="63"/>
      <c r="I60" s="29"/>
      <c r="J60" s="30"/>
    </row>
    <row r="61" spans="1:10" ht="6" customHeight="1">
      <c r="A61" s="36"/>
      <c r="B61" s="54"/>
      <c r="C61" s="84"/>
      <c r="D61" s="83"/>
      <c r="E61" s="55"/>
      <c r="F61" s="51"/>
      <c r="G61" s="41"/>
      <c r="H61" s="76"/>
      <c r="I61" s="30"/>
      <c r="J61" s="30"/>
    </row>
    <row r="62" spans="1:10" ht="13.5" customHeight="1">
      <c r="A62" s="56" t="s">
        <v>5</v>
      </c>
      <c r="B62" s="57">
        <f>+B15+B19+B17+B10</f>
        <v>281942</v>
      </c>
      <c r="C62" s="57">
        <f>+C15+C19+C17+C10</f>
        <v>78545.2</v>
      </c>
      <c r="D62" s="57">
        <f>+D15+D19+D17+D10</f>
        <v>530302</v>
      </c>
      <c r="E62" s="26">
        <f>+E15+E19+E17+E10</f>
        <v>100.00387180833593</v>
      </c>
      <c r="F62" s="26"/>
      <c r="G62" s="27"/>
      <c r="H62" s="27"/>
      <c r="I62" s="29"/>
      <c r="J62" s="30"/>
    </row>
    <row r="63" spans="1:9" ht="3" customHeight="1">
      <c r="A63" s="58"/>
      <c r="B63" s="59"/>
      <c r="C63" s="60"/>
      <c r="D63" s="58"/>
      <c r="E63" s="61"/>
      <c r="F63" s="74"/>
      <c r="G63" s="63"/>
      <c r="H63" s="76"/>
      <c r="I63" s="30"/>
    </row>
    <row r="64" spans="1:8" ht="13.5" customHeight="1">
      <c r="A64" s="64" t="s">
        <v>100</v>
      </c>
      <c r="B64" s="35"/>
      <c r="C64" s="35"/>
      <c r="D64" s="35"/>
      <c r="E64" s="65"/>
      <c r="F64" s="66"/>
      <c r="G64" s="67"/>
      <c r="H64" s="66"/>
    </row>
    <row r="65" spans="1:8" ht="13.5" customHeight="1">
      <c r="A65" s="86" t="s">
        <v>101</v>
      </c>
      <c r="B65" s="35"/>
      <c r="C65" s="35"/>
      <c r="D65" s="65"/>
      <c r="E65" s="65"/>
      <c r="F65" s="67"/>
      <c r="G65" s="67"/>
      <c r="H65" s="66"/>
    </row>
    <row r="66" spans="1:8" ht="13.5" customHeight="1">
      <c r="A66" s="64" t="s">
        <v>73</v>
      </c>
      <c r="B66" s="35"/>
      <c r="C66" s="35"/>
      <c r="D66" s="65"/>
      <c r="E66" s="65"/>
      <c r="F66" s="67"/>
      <c r="G66" s="67"/>
      <c r="H66" s="66"/>
    </row>
    <row r="67" spans="1:8" ht="13.5" customHeight="1">
      <c r="A67" s="87" t="s">
        <v>51</v>
      </c>
      <c r="B67" s="29"/>
      <c r="C67" s="29"/>
      <c r="D67" s="69"/>
      <c r="E67" s="65"/>
      <c r="F67" s="67"/>
      <c r="G67" s="67"/>
      <c r="H67" s="66"/>
    </row>
    <row r="68" spans="1:8" ht="13.5" customHeight="1">
      <c r="A68" s="68" t="s">
        <v>104</v>
      </c>
      <c r="B68" s="29"/>
      <c r="C68" s="29"/>
      <c r="D68" s="65"/>
      <c r="E68" s="30"/>
      <c r="F68" s="63"/>
      <c r="G68" s="63"/>
      <c r="H68" s="66"/>
    </row>
    <row r="69" spans="1:8" ht="12.75">
      <c r="A69" s="68" t="s">
        <v>103</v>
      </c>
      <c r="B69" s="29"/>
      <c r="C69" s="29"/>
      <c r="D69" s="65"/>
      <c r="F69" s="62"/>
      <c r="G69" s="63"/>
      <c r="H69" s="66"/>
    </row>
    <row r="70" spans="1:8" ht="12.75">
      <c r="A70" s="68" t="s">
        <v>105</v>
      </c>
      <c r="B70" s="29"/>
      <c r="C70" s="29"/>
      <c r="D70" s="65"/>
      <c r="F70" s="62"/>
      <c r="G70" s="63"/>
      <c r="H70" s="66"/>
    </row>
    <row r="71" spans="1:8" ht="12.75">
      <c r="A71" s="70"/>
      <c r="B71" s="29"/>
      <c r="C71" s="29"/>
      <c r="D71" s="65"/>
      <c r="F71" s="62"/>
      <c r="G71" s="63"/>
      <c r="H71" s="66"/>
    </row>
    <row r="72" spans="1:8" ht="12.75">
      <c r="A72" s="62"/>
      <c r="B72" s="29"/>
      <c r="C72" s="29"/>
      <c r="D72" s="29"/>
      <c r="F72" s="62"/>
      <c r="G72" s="63"/>
      <c r="H72" s="66"/>
    </row>
    <row r="73" spans="1:8" ht="12.75">
      <c r="A73" s="62"/>
      <c r="B73" s="29"/>
      <c r="C73" s="29"/>
      <c r="E73" s="71"/>
      <c r="F73" s="77"/>
      <c r="G73" s="63"/>
      <c r="H73" s="66"/>
    </row>
    <row r="74" spans="1:8" ht="12.75">
      <c r="A74" s="62"/>
      <c r="B74" s="29"/>
      <c r="C74" s="29"/>
      <c r="F74" s="62"/>
      <c r="G74" s="63"/>
      <c r="H74" s="66"/>
    </row>
    <row r="75" spans="1:8" ht="12.75">
      <c r="A75" s="62"/>
      <c r="B75" s="29"/>
      <c r="C75" s="29"/>
      <c r="F75" s="62"/>
      <c r="G75" s="63"/>
      <c r="H75" s="66"/>
    </row>
    <row r="76" spans="1:8" ht="12.75">
      <c r="A76" s="62"/>
      <c r="B76" s="72"/>
      <c r="C76" s="72"/>
      <c r="F76" s="62"/>
      <c r="G76" s="63"/>
      <c r="H76" s="76"/>
    </row>
    <row r="77" spans="1:8" ht="12.75">
      <c r="A77" s="62"/>
      <c r="B77" s="72"/>
      <c r="C77" s="72"/>
      <c r="F77" s="62"/>
      <c r="G77" s="63"/>
      <c r="H77" s="76"/>
    </row>
    <row r="78" spans="1:8" ht="12.75">
      <c r="A78" s="62"/>
      <c r="B78" s="72"/>
      <c r="C78" s="72"/>
      <c r="F78" s="62"/>
      <c r="G78" s="63"/>
      <c r="H78" s="76"/>
    </row>
    <row r="79" spans="1:8" ht="12.75">
      <c r="A79" s="62"/>
      <c r="B79" s="72"/>
      <c r="C79" s="66"/>
      <c r="F79" s="62"/>
      <c r="G79" s="63"/>
      <c r="H79" s="76"/>
    </row>
    <row r="80" spans="1:8" ht="12.75">
      <c r="A80" s="62"/>
      <c r="B80" s="72"/>
      <c r="C80" s="72"/>
      <c r="F80" s="62"/>
      <c r="G80" s="63"/>
      <c r="H80" s="28"/>
    </row>
    <row r="81" spans="1:8" ht="12.75">
      <c r="A81" s="62"/>
      <c r="B81" s="62"/>
      <c r="C81" s="72"/>
      <c r="F81" s="62"/>
      <c r="G81" s="63"/>
      <c r="H81" s="28"/>
    </row>
    <row r="82" spans="1:8" ht="12.75">
      <c r="A82" s="62"/>
      <c r="B82" s="62"/>
      <c r="C82" s="72"/>
      <c r="F82" s="62"/>
      <c r="G82" s="63"/>
      <c r="H82" s="28"/>
    </row>
    <row r="83" spans="1:8" ht="12.75">
      <c r="A83" s="62"/>
      <c r="B83" s="62"/>
      <c r="C83" s="72"/>
      <c r="F83" s="62"/>
      <c r="G83" s="63"/>
      <c r="H83" s="28"/>
    </row>
    <row r="84" spans="1:8" ht="12.75">
      <c r="A84" s="62"/>
      <c r="B84" s="62"/>
      <c r="C84" s="72"/>
      <c r="F84" s="62"/>
      <c r="G84" s="63"/>
      <c r="H84" s="28"/>
    </row>
    <row r="85" spans="1:8" ht="12.75">
      <c r="A85" s="62"/>
      <c r="B85" s="62"/>
      <c r="C85" s="72"/>
      <c r="F85" s="62"/>
      <c r="G85" s="63"/>
      <c r="H85" s="28"/>
    </row>
    <row r="86" spans="1:8" ht="12.75">
      <c r="A86" s="62"/>
      <c r="B86" s="62"/>
      <c r="C86" s="72"/>
      <c r="F86" s="62"/>
      <c r="G86" s="63"/>
      <c r="H86" s="28"/>
    </row>
    <row r="87" spans="1:8" ht="12.75">
      <c r="A87" s="62"/>
      <c r="B87" s="62"/>
      <c r="C87" s="72"/>
      <c r="H87" s="28"/>
    </row>
    <row r="88" spans="1:3" ht="12.75">
      <c r="A88" s="62"/>
      <c r="B88" s="62"/>
      <c r="C88" s="72"/>
    </row>
    <row r="89" spans="1:3" ht="12.75">
      <c r="A89" s="62"/>
      <c r="B89" s="62"/>
      <c r="C89" s="72"/>
    </row>
    <row r="90" spans="1:3" ht="12.75">
      <c r="A90" s="62"/>
      <c r="B90" s="62"/>
      <c r="C90" s="72"/>
    </row>
    <row r="91" spans="1:3" ht="12.75">
      <c r="A91" s="62"/>
      <c r="B91" s="62"/>
      <c r="C91" s="72"/>
    </row>
    <row r="92" spans="1:3" ht="12.75">
      <c r="A92" s="62"/>
      <c r="B92" s="62"/>
      <c r="C92" s="72"/>
    </row>
    <row r="93" spans="1:3" ht="12.75">
      <c r="A93" s="62"/>
      <c r="B93" s="62"/>
      <c r="C93" s="72"/>
    </row>
    <row r="94" spans="1:3" ht="12.75">
      <c r="A94" s="62"/>
      <c r="B94" s="62"/>
      <c r="C94" s="62"/>
    </row>
    <row r="95" spans="1:3" ht="12.75">
      <c r="A95" s="62"/>
      <c r="B95" s="62"/>
      <c r="C95" s="62"/>
    </row>
    <row r="96" spans="1:3" ht="12.75">
      <c r="A96" s="62"/>
      <c r="B96" s="62"/>
      <c r="C96" s="6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  <row r="106" spans="1:3" ht="12.75">
      <c r="A106" s="62"/>
      <c r="B106" s="62"/>
      <c r="C106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5"/>
  <sheetViews>
    <sheetView zoomScale="75" zoomScaleNormal="75" workbookViewId="0" topLeftCell="A29">
      <selection activeCell="B63" sqref="B63"/>
    </sheetView>
  </sheetViews>
  <sheetFormatPr defaultColWidth="11.421875" defaultRowHeight="12.75"/>
  <cols>
    <col min="1" max="1" width="34.140625" style="1" customWidth="1"/>
    <col min="2" max="2" width="16.7109375" style="1" customWidth="1"/>
    <col min="3" max="3" width="15.421875" style="1" customWidth="1"/>
    <col min="4" max="4" width="14.421875" style="1" customWidth="1"/>
    <col min="5" max="6" width="12.28125" style="1" customWidth="1"/>
    <col min="7" max="7" width="12.28125" style="30" customWidth="1"/>
    <col min="8" max="8" width="12.28125" style="1" customWidth="1"/>
    <col min="9" max="9" width="13.28125" style="1" bestFit="1" customWidth="1"/>
    <col min="10" max="16384" width="11.421875" style="1" customWidth="1"/>
  </cols>
  <sheetData>
    <row r="1" spans="1:8" ht="15.75">
      <c r="A1" s="117" t="s">
        <v>0</v>
      </c>
      <c r="B1" s="117"/>
      <c r="C1" s="117"/>
      <c r="D1" s="117"/>
      <c r="E1" s="117"/>
      <c r="F1" s="78"/>
      <c r="G1" s="79"/>
      <c r="H1" s="62"/>
    </row>
    <row r="2" spans="1:8" ht="15.75">
      <c r="A2" s="117" t="s">
        <v>1</v>
      </c>
      <c r="B2" s="117"/>
      <c r="C2" s="117"/>
      <c r="D2" s="117"/>
      <c r="E2" s="117"/>
      <c r="F2" s="78"/>
      <c r="G2" s="79"/>
      <c r="H2" s="62"/>
    </row>
    <row r="3" spans="1:8" ht="15">
      <c r="A3" s="118" t="s">
        <v>106</v>
      </c>
      <c r="B3" s="118"/>
      <c r="C3" s="118"/>
      <c r="D3" s="118"/>
      <c r="E3" s="118"/>
      <c r="F3" s="6"/>
      <c r="G3" s="7"/>
      <c r="H3" s="62"/>
    </row>
    <row r="4" spans="1:8" ht="12.75">
      <c r="A4" s="119" t="s">
        <v>2</v>
      </c>
      <c r="B4" s="119"/>
      <c r="C4" s="119"/>
      <c r="D4" s="119"/>
      <c r="E4" s="119"/>
      <c r="F4" s="80"/>
      <c r="G4" s="81"/>
      <c r="H4" s="62"/>
    </row>
    <row r="5" spans="1:8" ht="12.75">
      <c r="A5" s="112"/>
      <c r="B5" s="112"/>
      <c r="C5" s="112"/>
      <c r="D5" s="112"/>
      <c r="E5" s="112"/>
      <c r="F5" s="2"/>
      <c r="G5" s="3"/>
      <c r="H5" s="62"/>
    </row>
    <row r="6" spans="1:8" ht="30" customHeight="1">
      <c r="A6" s="4"/>
      <c r="B6" s="5" t="s">
        <v>3</v>
      </c>
      <c r="C6" s="5" t="s">
        <v>4</v>
      </c>
      <c r="D6" s="113" t="s">
        <v>5</v>
      </c>
      <c r="E6" s="114"/>
      <c r="F6" s="88"/>
      <c r="G6" s="7"/>
      <c r="H6" s="62"/>
    </row>
    <row r="7" spans="1:8" ht="15" customHeight="1">
      <c r="A7" s="8" t="s">
        <v>6</v>
      </c>
      <c r="B7" s="9"/>
      <c r="C7" s="10"/>
      <c r="D7" s="115" t="s">
        <v>7</v>
      </c>
      <c r="E7" s="11"/>
      <c r="F7" s="12"/>
      <c r="G7" s="13"/>
      <c r="H7" s="62"/>
    </row>
    <row r="8" spans="1:8" ht="15">
      <c r="A8" s="14"/>
      <c r="B8" s="15" t="s">
        <v>8</v>
      </c>
      <c r="C8" s="16" t="s">
        <v>9</v>
      </c>
      <c r="D8" s="116"/>
      <c r="E8" s="16" t="s">
        <v>10</v>
      </c>
      <c r="F8" s="17"/>
      <c r="G8" s="18"/>
      <c r="H8" s="62"/>
    </row>
    <row r="9" spans="1:8" ht="14.25">
      <c r="A9" s="19"/>
      <c r="B9" s="9"/>
      <c r="C9" s="10"/>
      <c r="D9" s="9"/>
      <c r="E9" s="20"/>
      <c r="F9" s="21"/>
      <c r="G9" s="22"/>
      <c r="H9" s="75"/>
    </row>
    <row r="10" spans="1:10" ht="15">
      <c r="A10" s="23" t="s">
        <v>11</v>
      </c>
      <c r="B10" s="24">
        <f>+B13+B11+B12</f>
        <v>251271</v>
      </c>
      <c r="C10" s="24">
        <f>+C13+C11+C12</f>
        <v>16346</v>
      </c>
      <c r="D10" s="24">
        <f>SUM(D11:D13)</f>
        <v>301698</v>
      </c>
      <c r="E10" s="44">
        <f>SUM(E11:E13)</f>
        <v>57.15</v>
      </c>
      <c r="F10" s="57"/>
      <c r="G10" s="27"/>
      <c r="H10" s="27"/>
      <c r="I10" s="29"/>
      <c r="J10" s="30"/>
    </row>
    <row r="11" spans="1:10" ht="15">
      <c r="A11" s="36" t="s">
        <v>14</v>
      </c>
      <c r="B11" s="37">
        <v>251264</v>
      </c>
      <c r="C11" s="38">
        <v>16341</v>
      </c>
      <c r="D11" s="37">
        <v>301676</v>
      </c>
      <c r="E11" s="39">
        <v>57.15</v>
      </c>
      <c r="F11" s="89"/>
      <c r="G11" s="82"/>
      <c r="H11" s="27"/>
      <c r="I11" s="29"/>
      <c r="J11" s="30"/>
    </row>
    <row r="12" spans="1:10" ht="15">
      <c r="A12" s="36" t="s">
        <v>12</v>
      </c>
      <c r="B12" s="37">
        <v>6</v>
      </c>
      <c r="C12" s="38">
        <v>5</v>
      </c>
      <c r="D12" s="37">
        <v>21</v>
      </c>
      <c r="E12" s="39">
        <v>0</v>
      </c>
      <c r="F12" s="89"/>
      <c r="G12" s="82"/>
      <c r="H12" s="27"/>
      <c r="I12" s="29"/>
      <c r="J12" s="30"/>
    </row>
    <row r="13" spans="1:10" ht="15" customHeight="1">
      <c r="A13" s="36" t="s">
        <v>13</v>
      </c>
      <c r="B13" s="37">
        <v>1</v>
      </c>
      <c r="C13" s="38"/>
      <c r="D13" s="37">
        <v>1</v>
      </c>
      <c r="E13" s="39">
        <v>0</v>
      </c>
      <c r="F13" s="89"/>
      <c r="G13" s="82"/>
      <c r="H13" s="63"/>
      <c r="I13" s="29"/>
      <c r="J13" s="30"/>
    </row>
    <row r="14" spans="1:10" ht="15" customHeight="1">
      <c r="A14" s="36"/>
      <c r="B14" s="37"/>
      <c r="C14" s="38"/>
      <c r="D14" s="37"/>
      <c r="E14" s="39"/>
      <c r="F14" s="51"/>
      <c r="G14" s="41"/>
      <c r="H14" s="63"/>
      <c r="I14" s="29"/>
      <c r="J14" s="30"/>
    </row>
    <row r="15" spans="1:10" ht="15" customHeight="1">
      <c r="A15" s="23" t="s">
        <v>50</v>
      </c>
      <c r="B15" s="52"/>
      <c r="C15" s="53">
        <f>28009+10360</f>
        <v>38369</v>
      </c>
      <c r="D15" s="85">
        <v>118368</v>
      </c>
      <c r="E15" s="25">
        <v>22.42</v>
      </c>
      <c r="F15" s="89"/>
      <c r="G15" s="82"/>
      <c r="H15" s="76"/>
      <c r="I15" s="30"/>
      <c r="J15" s="30"/>
    </row>
    <row r="16" spans="1:10" ht="15" customHeight="1">
      <c r="A16" s="23"/>
      <c r="B16" s="52"/>
      <c r="C16" s="53"/>
      <c r="D16" s="85"/>
      <c r="E16" s="25"/>
      <c r="F16" s="34"/>
      <c r="G16" s="42"/>
      <c r="H16" s="76"/>
      <c r="I16" s="30"/>
      <c r="J16" s="30"/>
    </row>
    <row r="17" spans="1:10" ht="15" customHeight="1">
      <c r="A17" s="23" t="s">
        <v>63</v>
      </c>
      <c r="B17" s="52">
        <v>10351.8</v>
      </c>
      <c r="C17" s="53"/>
      <c r="D17" s="85">
        <v>10352</v>
      </c>
      <c r="E17" s="25">
        <v>1.96</v>
      </c>
      <c r="F17" s="89"/>
      <c r="G17" s="82"/>
      <c r="H17" s="76"/>
      <c r="I17" s="30"/>
      <c r="J17" s="30"/>
    </row>
    <row r="18" spans="1:10" ht="15" customHeight="1">
      <c r="A18" s="43"/>
      <c r="B18" s="31"/>
      <c r="C18" s="32"/>
      <c r="D18" s="31"/>
      <c r="E18" s="33"/>
      <c r="F18" s="34"/>
      <c r="G18" s="42"/>
      <c r="H18" s="76"/>
      <c r="I18" s="30"/>
      <c r="J18" s="30"/>
    </row>
    <row r="19" spans="1:10" ht="15" customHeight="1">
      <c r="A19" s="23" t="s">
        <v>15</v>
      </c>
      <c r="B19" s="24">
        <f>+B21+B36</f>
        <v>21192.300000000003</v>
      </c>
      <c r="C19" s="24">
        <f>+C21+C36</f>
        <v>24729.9</v>
      </c>
      <c r="D19" s="24">
        <f>+D21+D36</f>
        <v>97484</v>
      </c>
      <c r="E19" s="44">
        <f>+E21+E36</f>
        <v>18.474320358809518</v>
      </c>
      <c r="F19" s="89"/>
      <c r="G19" s="27"/>
      <c r="H19" s="27"/>
      <c r="I19" s="29"/>
      <c r="J19" s="30"/>
    </row>
    <row r="20" spans="1:10" ht="6" customHeight="1">
      <c r="A20" s="36"/>
      <c r="B20" s="37"/>
      <c r="C20" s="38"/>
      <c r="D20" s="37"/>
      <c r="E20" s="39"/>
      <c r="F20" s="89"/>
      <c r="G20" s="41"/>
      <c r="H20" s="42"/>
      <c r="I20" s="29"/>
      <c r="J20" s="30"/>
    </row>
    <row r="21" spans="1:10" ht="15" customHeight="1">
      <c r="A21" s="45" t="s">
        <v>16</v>
      </c>
      <c r="B21" s="46">
        <f>SUM(B22:B34)</f>
        <v>9137.1</v>
      </c>
      <c r="C21" s="46">
        <f>SUM(C22:C34)</f>
        <v>9714.1</v>
      </c>
      <c r="D21" s="46">
        <f>SUM(D22:D34)</f>
        <v>39105</v>
      </c>
      <c r="E21" s="49">
        <f>SUM(E22:E34)</f>
        <v>7.410000000000001</v>
      </c>
      <c r="F21" s="73"/>
      <c r="G21" s="47"/>
      <c r="H21" s="47"/>
      <c r="I21" s="29"/>
      <c r="J21" s="30"/>
    </row>
    <row r="22" spans="1:10" ht="15" customHeight="1">
      <c r="A22" s="48" t="s">
        <v>19</v>
      </c>
      <c r="B22" s="37">
        <v>1000</v>
      </c>
      <c r="C22" s="38">
        <v>4361</v>
      </c>
      <c r="D22" s="37">
        <v>14454</v>
      </c>
      <c r="E22" s="39">
        <v>2.74</v>
      </c>
      <c r="F22" s="89"/>
      <c r="G22" s="90"/>
      <c r="H22" s="63"/>
      <c r="I22" s="29"/>
      <c r="J22" s="30"/>
    </row>
    <row r="23" spans="1:10" ht="15" customHeight="1">
      <c r="A23" s="48" t="s">
        <v>79</v>
      </c>
      <c r="B23" s="37">
        <v>5720</v>
      </c>
      <c r="C23" s="38"/>
      <c r="D23" s="37">
        <v>5720</v>
      </c>
      <c r="E23" s="39">
        <v>1.08</v>
      </c>
      <c r="F23" s="89"/>
      <c r="G23" s="90"/>
      <c r="H23" s="63"/>
      <c r="I23" s="29"/>
      <c r="J23" s="30"/>
    </row>
    <row r="24" spans="1:10" ht="15" customHeight="1">
      <c r="A24" s="48" t="s">
        <v>58</v>
      </c>
      <c r="B24" s="37">
        <v>2417.1</v>
      </c>
      <c r="C24" s="38">
        <v>1041.8</v>
      </c>
      <c r="D24" s="37">
        <v>5631</v>
      </c>
      <c r="E24" s="39">
        <v>1.06</v>
      </c>
      <c r="F24" s="89"/>
      <c r="G24" s="90"/>
      <c r="H24" s="63"/>
      <c r="I24" s="29"/>
      <c r="J24" s="30"/>
    </row>
    <row r="25" spans="1:10" ht="15" customHeight="1">
      <c r="A25" s="48" t="s">
        <v>48</v>
      </c>
      <c r="B25" s="37"/>
      <c r="C25" s="38">
        <v>1431.3</v>
      </c>
      <c r="D25" s="37">
        <v>4416</v>
      </c>
      <c r="E25" s="39">
        <v>0.84</v>
      </c>
      <c r="F25" s="89"/>
      <c r="G25" s="90"/>
      <c r="H25" s="63"/>
      <c r="I25" s="29"/>
      <c r="J25" s="30"/>
    </row>
    <row r="26" spans="1:10" ht="15" customHeight="1">
      <c r="A26" s="48" t="s">
        <v>69</v>
      </c>
      <c r="B26" s="37"/>
      <c r="C26" s="38">
        <v>485</v>
      </c>
      <c r="D26" s="37">
        <v>1496</v>
      </c>
      <c r="E26" s="39">
        <v>0.28</v>
      </c>
      <c r="F26" s="89"/>
      <c r="G26" s="90"/>
      <c r="H26" s="63"/>
      <c r="I26" s="29"/>
      <c r="J26" s="30"/>
    </row>
    <row r="27" spans="1:10" ht="15" customHeight="1">
      <c r="A27" s="48" t="s">
        <v>70</v>
      </c>
      <c r="B27" s="37"/>
      <c r="C27" s="38">
        <v>440</v>
      </c>
      <c r="D27" s="37">
        <v>1357</v>
      </c>
      <c r="E27" s="39">
        <v>0.26</v>
      </c>
      <c r="F27" s="89"/>
      <c r="G27" s="90"/>
      <c r="H27" s="63"/>
      <c r="I27" s="29"/>
      <c r="J27" s="30"/>
    </row>
    <row r="28" spans="1:10" ht="15" customHeight="1">
      <c r="A28" s="48" t="s">
        <v>89</v>
      </c>
      <c r="B28" s="37"/>
      <c r="C28" s="38">
        <v>415</v>
      </c>
      <c r="D28" s="37">
        <v>1280</v>
      </c>
      <c r="E28" s="39">
        <v>0.24</v>
      </c>
      <c r="F28" s="89"/>
      <c r="G28" s="90"/>
      <c r="H28" s="63"/>
      <c r="I28" s="29"/>
      <c r="J28" s="30"/>
    </row>
    <row r="29" spans="1:10" ht="15" customHeight="1">
      <c r="A29" s="48" t="s">
        <v>21</v>
      </c>
      <c r="B29" s="37"/>
      <c r="C29" s="38">
        <v>414</v>
      </c>
      <c r="D29" s="37">
        <v>1277</v>
      </c>
      <c r="E29" s="39">
        <v>0.24</v>
      </c>
      <c r="F29" s="89"/>
      <c r="G29" s="90"/>
      <c r="H29" s="63"/>
      <c r="I29" s="29"/>
      <c r="J29" s="30"/>
    </row>
    <row r="30" spans="1:10" ht="15" customHeight="1">
      <c r="A30" s="48" t="s">
        <v>64</v>
      </c>
      <c r="B30" s="37"/>
      <c r="C30" s="38">
        <v>289.9</v>
      </c>
      <c r="D30" s="37">
        <v>894</v>
      </c>
      <c r="E30" s="39">
        <v>0.17</v>
      </c>
      <c r="F30" s="89"/>
      <c r="G30" s="90"/>
      <c r="H30" s="63"/>
      <c r="I30" s="29"/>
      <c r="J30" s="30"/>
    </row>
    <row r="31" spans="1:10" ht="15" customHeight="1">
      <c r="A31" s="48" t="s">
        <v>18</v>
      </c>
      <c r="B31" s="37"/>
      <c r="C31" s="38">
        <v>287.7</v>
      </c>
      <c r="D31" s="37">
        <v>888</v>
      </c>
      <c r="E31" s="39">
        <v>0.17</v>
      </c>
      <c r="F31" s="89"/>
      <c r="G31" s="90"/>
      <c r="H31" s="63"/>
      <c r="I31" s="29"/>
      <c r="J31" s="30"/>
    </row>
    <row r="32" spans="1:10" ht="15" customHeight="1">
      <c r="A32" s="48" t="s">
        <v>22</v>
      </c>
      <c r="B32" s="37"/>
      <c r="C32" s="38">
        <v>233.5</v>
      </c>
      <c r="D32" s="37">
        <v>720</v>
      </c>
      <c r="E32" s="39">
        <v>0.14</v>
      </c>
      <c r="F32" s="89"/>
      <c r="G32" s="90"/>
      <c r="H32" s="63"/>
      <c r="I32" s="29"/>
      <c r="J32" s="30"/>
    </row>
    <row r="33" spans="1:10" ht="15" customHeight="1">
      <c r="A33" s="48" t="s">
        <v>17</v>
      </c>
      <c r="B33" s="37"/>
      <c r="C33" s="38">
        <v>199.9</v>
      </c>
      <c r="D33" s="37">
        <v>617</v>
      </c>
      <c r="E33" s="39">
        <v>0.12</v>
      </c>
      <c r="F33" s="89"/>
      <c r="G33" s="90"/>
      <c r="H33" s="63"/>
      <c r="I33" s="29"/>
      <c r="J33" s="30"/>
    </row>
    <row r="34" spans="1:10" ht="15" customHeight="1">
      <c r="A34" s="48" t="s">
        <v>55</v>
      </c>
      <c r="B34" s="37"/>
      <c r="C34" s="38">
        <v>115</v>
      </c>
      <c r="D34" s="37">
        <v>355</v>
      </c>
      <c r="E34" s="39">
        <v>0.07</v>
      </c>
      <c r="F34" s="89"/>
      <c r="G34" s="90"/>
      <c r="H34" s="63"/>
      <c r="I34" s="29"/>
      <c r="J34" s="30"/>
    </row>
    <row r="35" spans="1:10" ht="15" customHeight="1">
      <c r="A35" s="48"/>
      <c r="B35" s="37"/>
      <c r="C35" s="38"/>
      <c r="D35" s="37"/>
      <c r="E35" s="39"/>
      <c r="F35" s="51"/>
      <c r="G35" s="42"/>
      <c r="H35" s="76"/>
      <c r="I35" s="30"/>
      <c r="J35" s="30"/>
    </row>
    <row r="36" spans="1:10" ht="15" customHeight="1">
      <c r="A36" s="45" t="s">
        <v>23</v>
      </c>
      <c r="B36" s="46">
        <f>SUM(B37:B59)</f>
        <v>12055.2</v>
      </c>
      <c r="C36" s="46">
        <f>SUM(C37:C59)</f>
        <v>15015.800000000001</v>
      </c>
      <c r="D36" s="46">
        <f>SUM(D37:D59)</f>
        <v>58379</v>
      </c>
      <c r="E36" s="49">
        <f>SUM(E37:E59)</f>
        <v>11.064320358809518</v>
      </c>
      <c r="F36" s="73"/>
      <c r="G36" s="47"/>
      <c r="H36" s="47"/>
      <c r="I36" s="29"/>
      <c r="J36" s="30"/>
    </row>
    <row r="37" spans="1:10" ht="15" customHeight="1">
      <c r="A37" s="50" t="s">
        <v>36</v>
      </c>
      <c r="B37" s="37"/>
      <c r="C37" s="38">
        <v>2883</v>
      </c>
      <c r="D37" s="37">
        <v>8894</v>
      </c>
      <c r="E37" s="39">
        <v>1.68</v>
      </c>
      <c r="F37" s="89"/>
      <c r="G37" s="90"/>
      <c r="H37" s="63"/>
      <c r="I37" s="29"/>
      <c r="J37" s="30"/>
    </row>
    <row r="38" spans="1:10" ht="15" customHeight="1">
      <c r="A38" s="50" t="s">
        <v>25</v>
      </c>
      <c r="B38" s="37">
        <v>7225</v>
      </c>
      <c r="C38" s="38">
        <v>100</v>
      </c>
      <c r="D38" s="37">
        <v>7534</v>
      </c>
      <c r="E38" s="39">
        <v>1.43</v>
      </c>
      <c r="F38" s="89"/>
      <c r="G38" s="90"/>
      <c r="H38" s="63"/>
      <c r="I38" s="29"/>
      <c r="J38" s="30"/>
    </row>
    <row r="39" spans="1:10" ht="15" customHeight="1">
      <c r="A39" s="50" t="s">
        <v>26</v>
      </c>
      <c r="B39" s="37"/>
      <c r="C39" s="38">
        <v>2016</v>
      </c>
      <c r="D39" s="37">
        <v>6219</v>
      </c>
      <c r="E39" s="39">
        <v>1.18</v>
      </c>
      <c r="F39" s="89"/>
      <c r="G39" s="90"/>
      <c r="H39" s="63"/>
      <c r="I39" s="29"/>
      <c r="J39" s="30"/>
    </row>
    <row r="40" spans="1:10" ht="15" customHeight="1">
      <c r="A40" s="50" t="s">
        <v>27</v>
      </c>
      <c r="B40" s="37"/>
      <c r="C40" s="38">
        <v>1226</v>
      </c>
      <c r="D40" s="37">
        <v>3782</v>
      </c>
      <c r="E40" s="39">
        <v>0.72</v>
      </c>
      <c r="F40" s="89"/>
      <c r="G40" s="90"/>
      <c r="H40" s="63"/>
      <c r="I40" s="29"/>
      <c r="J40" s="30"/>
    </row>
    <row r="41" spans="1:10" ht="15" customHeight="1">
      <c r="A41" s="50" t="s">
        <v>29</v>
      </c>
      <c r="B41" s="37"/>
      <c r="C41" s="38">
        <v>1045</v>
      </c>
      <c r="D41" s="37">
        <v>3224</v>
      </c>
      <c r="E41" s="39">
        <v>0.61</v>
      </c>
      <c r="F41" s="89"/>
      <c r="G41" s="90"/>
      <c r="H41" s="63"/>
      <c r="I41" s="29"/>
      <c r="J41" s="30"/>
    </row>
    <row r="42" spans="1:10" ht="15" customHeight="1">
      <c r="A42" s="50" t="s">
        <v>43</v>
      </c>
      <c r="B42" s="37"/>
      <c r="C42" s="38">
        <v>1000</v>
      </c>
      <c r="D42" s="37">
        <v>3085</v>
      </c>
      <c r="E42" s="39">
        <v>0.58</v>
      </c>
      <c r="F42" s="89"/>
      <c r="G42" s="90"/>
      <c r="H42" s="63"/>
      <c r="I42" s="29"/>
      <c r="J42" s="30"/>
    </row>
    <row r="43" spans="1:10" ht="15" customHeight="1">
      <c r="A43" s="50" t="s">
        <v>45</v>
      </c>
      <c r="B43" s="37">
        <v>3000</v>
      </c>
      <c r="C43" s="38"/>
      <c r="D43" s="37">
        <v>3000</v>
      </c>
      <c r="E43" s="39">
        <v>0.57</v>
      </c>
      <c r="F43" s="89"/>
      <c r="G43" s="90"/>
      <c r="H43" s="63"/>
      <c r="I43" s="29"/>
      <c r="J43" s="30"/>
    </row>
    <row r="44" spans="1:10" ht="15" customHeight="1">
      <c r="A44" s="50" t="s">
        <v>49</v>
      </c>
      <c r="B44" s="37"/>
      <c r="C44" s="38">
        <v>875</v>
      </c>
      <c r="D44" s="37">
        <v>2699</v>
      </c>
      <c r="E44" s="39">
        <v>0.51</v>
      </c>
      <c r="F44" s="89"/>
      <c r="G44" s="90"/>
      <c r="H44" s="63"/>
      <c r="I44" s="29"/>
      <c r="J44" s="30"/>
    </row>
    <row r="45" spans="1:10" ht="15" customHeight="1">
      <c r="A45" s="50" t="s">
        <v>30</v>
      </c>
      <c r="B45" s="37"/>
      <c r="C45" s="38">
        <v>800</v>
      </c>
      <c r="D45" s="37">
        <v>2468</v>
      </c>
      <c r="E45" s="39">
        <v>0.47</v>
      </c>
      <c r="F45" s="89"/>
      <c r="G45" s="90"/>
      <c r="H45" s="63"/>
      <c r="I45" s="29"/>
      <c r="J45" s="30"/>
    </row>
    <row r="46" spans="1:10" ht="15" customHeight="1">
      <c r="A46" s="50" t="s">
        <v>42</v>
      </c>
      <c r="B46" s="37"/>
      <c r="C46" s="38">
        <v>697</v>
      </c>
      <c r="D46" s="37">
        <v>2150</v>
      </c>
      <c r="E46" s="39">
        <v>0.41</v>
      </c>
      <c r="F46" s="89"/>
      <c r="G46" s="90"/>
      <c r="H46" s="63"/>
      <c r="I46" s="29"/>
      <c r="J46" s="30"/>
    </row>
    <row r="47" spans="1:10" ht="15" customHeight="1">
      <c r="A47" s="50" t="s">
        <v>32</v>
      </c>
      <c r="B47" s="37"/>
      <c r="C47" s="38">
        <v>653</v>
      </c>
      <c r="D47" s="37">
        <v>2015</v>
      </c>
      <c r="E47" s="39">
        <v>0.38</v>
      </c>
      <c r="F47" s="89"/>
      <c r="G47" s="90"/>
      <c r="H47" s="63"/>
      <c r="I47" s="29"/>
      <c r="J47" s="30"/>
    </row>
    <row r="48" spans="1:10" ht="15" customHeight="1">
      <c r="A48" s="50" t="s">
        <v>24</v>
      </c>
      <c r="B48" s="37">
        <v>1630.2</v>
      </c>
      <c r="C48" s="38"/>
      <c r="D48" s="37">
        <v>1630</v>
      </c>
      <c r="E48" s="39">
        <v>0.31</v>
      </c>
      <c r="F48" s="89"/>
      <c r="G48" s="90"/>
      <c r="H48" s="63"/>
      <c r="I48" s="29"/>
      <c r="J48" s="30"/>
    </row>
    <row r="49" spans="1:10" ht="15" customHeight="1">
      <c r="A49" s="50" t="s">
        <v>41</v>
      </c>
      <c r="B49" s="37"/>
      <c r="C49" s="38">
        <v>497</v>
      </c>
      <c r="D49" s="37">
        <v>1533</v>
      </c>
      <c r="E49" s="39">
        <v>0.29</v>
      </c>
      <c r="F49" s="89"/>
      <c r="G49" s="90"/>
      <c r="H49" s="63"/>
      <c r="I49" s="29"/>
      <c r="J49" s="30"/>
    </row>
    <row r="50" spans="1:10" ht="15" customHeight="1">
      <c r="A50" s="50" t="s">
        <v>33</v>
      </c>
      <c r="B50" s="37"/>
      <c r="C50" s="38">
        <v>491.6</v>
      </c>
      <c r="D50" s="37">
        <v>1517</v>
      </c>
      <c r="E50" s="39">
        <v>0.29</v>
      </c>
      <c r="F50" s="89"/>
      <c r="G50" s="90"/>
      <c r="H50" s="63"/>
      <c r="I50" s="29"/>
      <c r="J50" s="30"/>
    </row>
    <row r="51" spans="1:10" ht="15" customHeight="1">
      <c r="A51" s="50" t="s">
        <v>31</v>
      </c>
      <c r="B51" s="37"/>
      <c r="C51" s="38">
        <v>479</v>
      </c>
      <c r="D51" s="37">
        <v>1478</v>
      </c>
      <c r="E51" s="39">
        <v>0.28</v>
      </c>
      <c r="F51" s="89"/>
      <c r="G51" s="90"/>
      <c r="H51" s="63"/>
      <c r="I51" s="29"/>
      <c r="J51" s="30"/>
    </row>
    <row r="52" spans="1:10" ht="15" customHeight="1">
      <c r="A52" s="50" t="s">
        <v>34</v>
      </c>
      <c r="B52" s="37"/>
      <c r="C52" s="38">
        <v>475.2</v>
      </c>
      <c r="D52" s="37">
        <v>1466</v>
      </c>
      <c r="E52" s="39">
        <v>0.28</v>
      </c>
      <c r="F52" s="89"/>
      <c r="G52" s="90"/>
      <c r="H52" s="63"/>
      <c r="I52" s="29"/>
      <c r="J52" s="30"/>
    </row>
    <row r="53" spans="1:10" ht="15" customHeight="1">
      <c r="A53" s="50" t="s">
        <v>37</v>
      </c>
      <c r="B53" s="37"/>
      <c r="C53" s="38">
        <v>368</v>
      </c>
      <c r="D53" s="37">
        <v>1135</v>
      </c>
      <c r="E53" s="39">
        <v>0.21</v>
      </c>
      <c r="F53" s="89"/>
      <c r="G53" s="90"/>
      <c r="H53" s="63"/>
      <c r="I53" s="29"/>
      <c r="J53" s="30"/>
    </row>
    <row r="54" spans="1:10" ht="15" customHeight="1">
      <c r="A54" s="50" t="s">
        <v>38</v>
      </c>
      <c r="B54" s="37"/>
      <c r="C54" s="38">
        <v>361.2</v>
      </c>
      <c r="D54" s="37">
        <v>1114</v>
      </c>
      <c r="E54" s="39">
        <v>0.21</v>
      </c>
      <c r="F54" s="89"/>
      <c r="G54" s="90"/>
      <c r="H54" s="63"/>
      <c r="I54" s="29"/>
      <c r="J54" s="30"/>
    </row>
    <row r="55" spans="1:10" ht="15" customHeight="1">
      <c r="A55" s="50" t="s">
        <v>35</v>
      </c>
      <c r="B55" s="37"/>
      <c r="C55" s="38">
        <v>352</v>
      </c>
      <c r="D55" s="37">
        <v>1086</v>
      </c>
      <c r="E55" s="39">
        <v>0.21</v>
      </c>
      <c r="F55" s="89"/>
      <c r="G55" s="90"/>
      <c r="H55" s="63"/>
      <c r="I55" s="29"/>
      <c r="J55" s="30"/>
    </row>
    <row r="56" spans="1:10" ht="15" customHeight="1">
      <c r="A56" s="50" t="s">
        <v>44</v>
      </c>
      <c r="B56" s="37"/>
      <c r="C56" s="38">
        <v>294</v>
      </c>
      <c r="D56" s="37">
        <v>907</v>
      </c>
      <c r="E56" s="39">
        <v>0.17</v>
      </c>
      <c r="F56" s="89"/>
      <c r="G56" s="90"/>
      <c r="H56" s="63"/>
      <c r="I56" s="29"/>
      <c r="J56" s="30"/>
    </row>
    <row r="57" spans="1:10" ht="15" customHeight="1">
      <c r="A57" s="50" t="s">
        <v>39</v>
      </c>
      <c r="B57" s="37"/>
      <c r="C57" s="38">
        <v>254</v>
      </c>
      <c r="D57" s="37">
        <v>784</v>
      </c>
      <c r="E57" s="39">
        <v>0.15</v>
      </c>
      <c r="F57" s="89"/>
      <c r="G57" s="90"/>
      <c r="H57" s="63"/>
      <c r="I57" s="29"/>
      <c r="J57" s="30"/>
    </row>
    <row r="58" spans="1:10" ht="15" customHeight="1">
      <c r="A58" s="50" t="s">
        <v>40</v>
      </c>
      <c r="B58" s="37"/>
      <c r="C58" s="38">
        <v>148.8</v>
      </c>
      <c r="D58" s="37">
        <v>459</v>
      </c>
      <c r="E58" s="39">
        <v>0.09432035880951609</v>
      </c>
      <c r="F58" s="89"/>
      <c r="G58" s="90"/>
      <c r="H58" s="63"/>
      <c r="I58" s="29"/>
      <c r="J58" s="30"/>
    </row>
    <row r="59" spans="1:10" ht="15" customHeight="1">
      <c r="A59" s="50" t="s">
        <v>46</v>
      </c>
      <c r="B59" s="37">
        <v>200</v>
      </c>
      <c r="C59" s="38"/>
      <c r="D59" s="37">
        <v>200</v>
      </c>
      <c r="E59" s="39">
        <v>0.03</v>
      </c>
      <c r="F59" s="89"/>
      <c r="G59" s="90"/>
      <c r="H59" s="63"/>
      <c r="I59" s="29"/>
      <c r="J59" s="30"/>
    </row>
    <row r="60" spans="1:10" ht="6" customHeight="1">
      <c r="A60" s="36"/>
      <c r="B60" s="54"/>
      <c r="C60" s="84"/>
      <c r="D60" s="83"/>
      <c r="E60" s="55"/>
      <c r="F60" s="51"/>
      <c r="G60" s="41"/>
      <c r="H60" s="76"/>
      <c r="I60" s="30"/>
      <c r="J60" s="30"/>
    </row>
    <row r="61" spans="1:10" ht="13.5" customHeight="1">
      <c r="A61" s="56" t="s">
        <v>5</v>
      </c>
      <c r="B61" s="57">
        <f>+B15+B19+B17+B10</f>
        <v>282815.1</v>
      </c>
      <c r="C61" s="57">
        <f>+C15+C19+C17+C10</f>
        <v>79444.9</v>
      </c>
      <c r="D61" s="57">
        <f>+D15+D19+D17+D10</f>
        <v>527902</v>
      </c>
      <c r="E61" s="26">
        <f>+E15+E19+E17+E10</f>
        <v>100.00432035880952</v>
      </c>
      <c r="F61" s="89"/>
      <c r="G61" s="27"/>
      <c r="H61" s="27"/>
      <c r="I61" s="29"/>
      <c r="J61" s="30"/>
    </row>
    <row r="62" spans="1:9" ht="3" customHeight="1">
      <c r="A62" s="58"/>
      <c r="B62" s="59"/>
      <c r="C62" s="60"/>
      <c r="D62" s="58"/>
      <c r="E62" s="61"/>
      <c r="F62" s="74"/>
      <c r="G62" s="63"/>
      <c r="H62" s="76"/>
      <c r="I62" s="30"/>
    </row>
    <row r="63" spans="1:8" ht="13.5" customHeight="1">
      <c r="A63" s="64" t="s">
        <v>107</v>
      </c>
      <c r="B63" s="29">
        <f>+B61/D61</f>
        <v>0.5357340945857375</v>
      </c>
      <c r="C63" s="35"/>
      <c r="D63" s="35"/>
      <c r="E63" s="65"/>
      <c r="F63" s="66"/>
      <c r="G63" s="67"/>
      <c r="H63" s="66"/>
    </row>
    <row r="64" spans="1:8" ht="13.5" customHeight="1">
      <c r="A64" s="86" t="s">
        <v>108</v>
      </c>
      <c r="B64" s="35"/>
      <c r="C64" s="35"/>
      <c r="D64" s="65"/>
      <c r="E64" s="65"/>
      <c r="F64" s="67"/>
      <c r="G64" s="67"/>
      <c r="H64" s="66"/>
    </row>
    <row r="65" spans="1:8" ht="13.5" customHeight="1">
      <c r="A65" s="64" t="s">
        <v>73</v>
      </c>
      <c r="B65" s="35"/>
      <c r="C65" s="35"/>
      <c r="D65" s="65"/>
      <c r="E65" s="65"/>
      <c r="F65" s="67"/>
      <c r="G65" s="67"/>
      <c r="H65" s="66"/>
    </row>
    <row r="66" spans="1:8" ht="13.5" customHeight="1">
      <c r="A66" s="87" t="s">
        <v>51</v>
      </c>
      <c r="B66" s="29"/>
      <c r="C66" s="29"/>
      <c r="D66" s="69"/>
      <c r="E66" s="65"/>
      <c r="F66" s="67"/>
      <c r="G66" s="67"/>
      <c r="H66" s="66"/>
    </row>
    <row r="67" spans="1:8" ht="13.5" customHeight="1">
      <c r="A67" s="68" t="s">
        <v>109</v>
      </c>
      <c r="B67" s="29"/>
      <c r="C67" s="29"/>
      <c r="D67" s="65"/>
      <c r="E67" s="30"/>
      <c r="F67" s="63"/>
      <c r="G67" s="63"/>
      <c r="H67" s="66"/>
    </row>
    <row r="68" spans="1:8" ht="12.75">
      <c r="A68" s="68" t="s">
        <v>110</v>
      </c>
      <c r="B68" s="29"/>
      <c r="C68" s="29"/>
      <c r="D68" s="65"/>
      <c r="F68" s="62"/>
      <c r="G68" s="63"/>
      <c r="H68" s="66"/>
    </row>
    <row r="69" spans="1:8" ht="12.75">
      <c r="A69" s="68" t="s">
        <v>111</v>
      </c>
      <c r="B69" s="29"/>
      <c r="C69" s="29"/>
      <c r="D69" s="65"/>
      <c r="F69" s="62"/>
      <c r="G69" s="63"/>
      <c r="H69" s="66"/>
    </row>
    <row r="70" spans="1:8" ht="12.75">
      <c r="A70" s="70"/>
      <c r="B70" s="29"/>
      <c r="C70" s="29"/>
      <c r="D70" s="65"/>
      <c r="F70" s="62"/>
      <c r="G70" s="63"/>
      <c r="H70" s="66"/>
    </row>
    <row r="71" spans="1:8" ht="12.75">
      <c r="A71" s="62"/>
      <c r="B71" s="29"/>
      <c r="C71" s="29"/>
      <c r="D71" s="29"/>
      <c r="F71" s="62"/>
      <c r="G71" s="63"/>
      <c r="H71" s="66"/>
    </row>
    <row r="72" spans="1:8" ht="12.75">
      <c r="A72" s="62"/>
      <c r="B72" s="29"/>
      <c r="C72" s="29"/>
      <c r="E72" s="71"/>
      <c r="F72" s="77"/>
      <c r="G72" s="63"/>
      <c r="H72" s="66"/>
    </row>
    <row r="73" spans="1:8" ht="12.75">
      <c r="A73" s="62"/>
      <c r="B73" s="29"/>
      <c r="C73" s="29"/>
      <c r="F73" s="62"/>
      <c r="G73" s="63"/>
      <c r="H73" s="66"/>
    </row>
    <row r="74" spans="1:8" ht="12.75">
      <c r="A74" s="62"/>
      <c r="B74" s="29"/>
      <c r="C74" s="29"/>
      <c r="F74" s="62"/>
      <c r="G74" s="63"/>
      <c r="H74" s="66"/>
    </row>
    <row r="75" spans="1:8" ht="12.75">
      <c r="A75" s="62"/>
      <c r="B75" s="72"/>
      <c r="C75" s="72"/>
      <c r="F75" s="62"/>
      <c r="G75" s="63"/>
      <c r="H75" s="76"/>
    </row>
    <row r="76" spans="1:8" ht="12.75">
      <c r="A76" s="62"/>
      <c r="B76" s="72"/>
      <c r="C76" s="72"/>
      <c r="F76" s="62"/>
      <c r="G76" s="63"/>
      <c r="H76" s="76"/>
    </row>
    <row r="77" spans="1:8" ht="12.75">
      <c r="A77" s="62"/>
      <c r="B77" s="72"/>
      <c r="C77" s="72"/>
      <c r="F77" s="62"/>
      <c r="G77" s="63"/>
      <c r="H77" s="76"/>
    </row>
    <row r="78" spans="1:8" ht="12.75">
      <c r="A78" s="62"/>
      <c r="B78" s="72"/>
      <c r="C78" s="66"/>
      <c r="F78" s="62"/>
      <c r="G78" s="63"/>
      <c r="H78" s="76"/>
    </row>
    <row r="79" spans="1:8" ht="12.75">
      <c r="A79" s="62"/>
      <c r="B79" s="72"/>
      <c r="C79" s="72"/>
      <c r="F79" s="62"/>
      <c r="G79" s="63"/>
      <c r="H79" s="28"/>
    </row>
    <row r="80" spans="1:8" ht="12.75">
      <c r="A80" s="62"/>
      <c r="B80" s="62"/>
      <c r="C80" s="72"/>
      <c r="F80" s="62"/>
      <c r="G80" s="63"/>
      <c r="H80" s="28"/>
    </row>
    <row r="81" spans="1:8" ht="12.75">
      <c r="A81" s="62"/>
      <c r="B81" s="62"/>
      <c r="C81" s="72"/>
      <c r="F81" s="62"/>
      <c r="G81" s="63"/>
      <c r="H81" s="28"/>
    </row>
    <row r="82" spans="1:8" ht="12.75">
      <c r="A82" s="62"/>
      <c r="B82" s="62"/>
      <c r="C82" s="72"/>
      <c r="F82" s="62"/>
      <c r="G82" s="63"/>
      <c r="H82" s="28"/>
    </row>
    <row r="83" spans="1:8" ht="12.75">
      <c r="A83" s="62"/>
      <c r="B83" s="62"/>
      <c r="C83" s="72"/>
      <c r="F83" s="62"/>
      <c r="G83" s="63"/>
      <c r="H83" s="28"/>
    </row>
    <row r="84" spans="1:8" ht="12.75">
      <c r="A84" s="62"/>
      <c r="B84" s="62"/>
      <c r="C84" s="72"/>
      <c r="F84" s="62"/>
      <c r="G84" s="63"/>
      <c r="H84" s="28"/>
    </row>
    <row r="85" spans="1:8" ht="12.75">
      <c r="A85" s="62"/>
      <c r="B85" s="62"/>
      <c r="C85" s="72"/>
      <c r="F85" s="62"/>
      <c r="G85" s="63"/>
      <c r="H85" s="28"/>
    </row>
    <row r="86" spans="1:8" ht="12.75">
      <c r="A86" s="62"/>
      <c r="B86" s="62"/>
      <c r="C86" s="72"/>
      <c r="H86" s="28"/>
    </row>
    <row r="87" spans="1:3" ht="12.75">
      <c r="A87" s="62"/>
      <c r="B87" s="62"/>
      <c r="C87" s="72"/>
    </row>
    <row r="88" spans="1:3" ht="12.75">
      <c r="A88" s="62"/>
      <c r="B88" s="62"/>
      <c r="C88" s="72"/>
    </row>
    <row r="89" spans="1:3" ht="12.75">
      <c r="A89" s="62"/>
      <c r="B89" s="62"/>
      <c r="C89" s="72"/>
    </row>
    <row r="90" spans="1:3" ht="12.75">
      <c r="A90" s="62"/>
      <c r="B90" s="62"/>
      <c r="C90" s="72"/>
    </row>
    <row r="91" spans="1:3" ht="12.75">
      <c r="A91" s="62"/>
      <c r="B91" s="62"/>
      <c r="C91" s="72"/>
    </row>
    <row r="92" spans="1:3" ht="12.75">
      <c r="A92" s="62"/>
      <c r="B92" s="62"/>
      <c r="C92" s="72"/>
    </row>
    <row r="93" spans="1:3" ht="12.75">
      <c r="A93" s="62"/>
      <c r="B93" s="62"/>
      <c r="C93" s="62"/>
    </row>
    <row r="94" spans="1:3" ht="12.75">
      <c r="A94" s="62"/>
      <c r="B94" s="62"/>
      <c r="C94" s="62"/>
    </row>
    <row r="95" spans="1:3" ht="12.75">
      <c r="A95" s="62"/>
      <c r="B95" s="62"/>
      <c r="C95" s="62"/>
    </row>
    <row r="96" spans="1:3" ht="12.75">
      <c r="A96" s="62"/>
      <c r="B96" s="62"/>
      <c r="C96" s="62"/>
    </row>
    <row r="97" spans="1:3" ht="12.75">
      <c r="A97" s="62"/>
      <c r="B97" s="62"/>
      <c r="C97" s="62"/>
    </row>
    <row r="98" spans="1:3" ht="12.75">
      <c r="A98" s="62"/>
      <c r="B98" s="62"/>
      <c r="C98" s="62"/>
    </row>
    <row r="99" spans="1:3" ht="12.75">
      <c r="A99" s="62"/>
      <c r="B99" s="62"/>
      <c r="C99" s="62"/>
    </row>
    <row r="100" spans="1:3" ht="12.75">
      <c r="A100" s="62"/>
      <c r="B100" s="62"/>
      <c r="C100" s="62"/>
    </row>
    <row r="101" spans="1:3" ht="12.75">
      <c r="A101" s="62"/>
      <c r="B101" s="62"/>
      <c r="C101" s="62"/>
    </row>
    <row r="102" spans="1:3" ht="12.75">
      <c r="A102" s="62"/>
      <c r="B102" s="62"/>
      <c r="C102" s="62"/>
    </row>
    <row r="103" spans="1:3" ht="12.75">
      <c r="A103" s="62"/>
      <c r="B103" s="62"/>
      <c r="C103" s="62"/>
    </row>
    <row r="104" spans="1:3" ht="12.75">
      <c r="A104" s="62"/>
      <c r="B104" s="62"/>
      <c r="C104" s="62"/>
    </row>
    <row r="105" spans="1:3" ht="12.75">
      <c r="A105" s="62"/>
      <c r="B105" s="62"/>
      <c r="C105" s="62"/>
    </row>
  </sheetData>
  <mergeCells count="7">
    <mergeCell ref="A5:E5"/>
    <mergeCell ref="D6:E6"/>
    <mergeCell ref="D7:D8"/>
    <mergeCell ref="A1:E1"/>
    <mergeCell ref="A2:E2"/>
    <mergeCell ref="A3:E3"/>
    <mergeCell ref="A4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MPanduro</dc:creator>
  <cp:keywords/>
  <dc:description/>
  <cp:lastModifiedBy>MPanduro</cp:lastModifiedBy>
  <cp:lastPrinted>2008-03-05T22:36:17Z</cp:lastPrinted>
  <dcterms:created xsi:type="dcterms:W3CDTF">2006-07-06T16:20:10Z</dcterms:created>
  <dcterms:modified xsi:type="dcterms:W3CDTF">2009-01-27T20:29:34Z</dcterms:modified>
  <cp:category/>
  <cp:version/>
  <cp:contentType/>
  <cp:contentStatus/>
</cp:coreProperties>
</file>