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5480" windowHeight="9945" firstSheet="3" activeTab="12"/>
  </bookViews>
  <sheets>
    <sheet name="31-01-08" sheetId="1" r:id="rId1"/>
    <sheet name="31-01-09" sheetId="2" r:id="rId2"/>
    <sheet name="28-02-09" sheetId="3" r:id="rId3"/>
    <sheet name="31-03-09" sheetId="4" r:id="rId4"/>
    <sheet name="30-04-09" sheetId="5" r:id="rId5"/>
    <sheet name="31-05-09" sheetId="6" r:id="rId6"/>
    <sheet name="30-06-09" sheetId="7" r:id="rId7"/>
    <sheet name="31-07-09" sheetId="8" r:id="rId8"/>
    <sheet name="31-08-09" sheetId="9" r:id="rId9"/>
    <sheet name="30-09-09" sheetId="10" r:id="rId10"/>
    <sheet name="31-10-09" sheetId="11" r:id="rId11"/>
    <sheet name="30-11-09" sheetId="12" r:id="rId12"/>
    <sheet name="31-12-09" sheetId="13" r:id="rId13"/>
  </sheets>
  <definedNames>
    <definedName name="_xlnm.Print_Area" localSheetId="3">'31-03-09'!$A$1:$E$50</definedName>
  </definedNames>
  <calcPr fullCalcOnLoad="1"/>
</workbook>
</file>

<file path=xl/sharedStrings.xml><?xml version="1.0" encoding="utf-8"?>
<sst xmlns="http://schemas.openxmlformats.org/spreadsheetml/2006/main" count="607" uniqueCount="91">
  <si>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</si>
  <si>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</si>
  <si>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</si>
  <si>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</si>
  <si>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</si>
  <si>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</si>
  <si>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</si>
  <si>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</si>
  <si>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</si>
  <si>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</si>
  <si>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</si>
  <si>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</si>
  <si>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Depósitos a plazo</t>
  </si>
  <si>
    <t xml:space="preserve">   Cuenta corriente</t>
  </si>
  <si>
    <t xml:space="preserve">   Fondo de Caja Chica</t>
  </si>
  <si>
    <t>FONDOS MUTUOS DE RENTA FIJA</t>
  </si>
  <si>
    <t>EN EL EXTERIOR  1/</t>
  </si>
  <si>
    <t>CDBCRP</t>
  </si>
  <si>
    <t>VALORES DE RENTA FIJA</t>
  </si>
  <si>
    <t>Papeles Comerciales</t>
  </si>
  <si>
    <t>- RELAPASA</t>
  </si>
  <si>
    <t>- SAGA FALABELLA</t>
  </si>
  <si>
    <t>- TELEFÓNICA DEL PERU</t>
  </si>
  <si>
    <t>- TIENDAS EFE</t>
  </si>
  <si>
    <t>- RANSA</t>
  </si>
  <si>
    <t>- METALPREN</t>
  </si>
  <si>
    <t>- PALMAS DEL ESPINO</t>
  </si>
  <si>
    <t>- UNIVERSAL TEXTIL</t>
  </si>
  <si>
    <t>Bonos</t>
  </si>
  <si>
    <t>- Red de Energía del Perú</t>
  </si>
  <si>
    <t>- Ferreyros</t>
  </si>
  <si>
    <t>- Telefónica del Perú</t>
  </si>
  <si>
    <t>- Aguaytía</t>
  </si>
  <si>
    <t>- Transmantaro</t>
  </si>
  <si>
    <t>- Titulización Hipotecaria</t>
  </si>
  <si>
    <t>- Luz del Sur</t>
  </si>
  <si>
    <t>- Duke Energy</t>
  </si>
  <si>
    <t>- Cerro Verde</t>
  </si>
  <si>
    <t>- Edegel</t>
  </si>
  <si>
    <t>- Univ.Part.San Martín de Porras</t>
  </si>
  <si>
    <t>- Graña</t>
  </si>
  <si>
    <t>- Soberanos</t>
  </si>
  <si>
    <t>- Municipalidad de Lima</t>
  </si>
  <si>
    <t>- Quimpac</t>
  </si>
  <si>
    <t>- Pacasmayo</t>
  </si>
  <si>
    <t>- Pluspetrol</t>
  </si>
  <si>
    <t>- Consorcio Agua Azul</t>
  </si>
  <si>
    <t>- Brady Perú PDI</t>
  </si>
  <si>
    <t>- Hunt Oil Company</t>
  </si>
  <si>
    <t>- Creditex</t>
  </si>
  <si>
    <t>- Transportadora de Gas del Perú</t>
  </si>
  <si>
    <t>- International Finance Corporation</t>
  </si>
  <si>
    <t>1/ Corresponden a depósitos a plazo en el Fondo Latinoamericano de Reservas</t>
  </si>
  <si>
    <t>AL 31 DE ENERO DEL 2008</t>
  </si>
  <si>
    <t>Tipo de Cambio: S/.2,9330</t>
  </si>
  <si>
    <t>- Edelnor</t>
  </si>
  <si>
    <t>- Perú Globales</t>
  </si>
  <si>
    <t>- Palmas del Espino</t>
  </si>
  <si>
    <t>- Graña y Montero</t>
  </si>
  <si>
    <t>FONDOS MUTUOS</t>
  </si>
  <si>
    <t>AL 31 DE ENERO DEL 2009</t>
  </si>
  <si>
    <t>- Perú Soberanos</t>
  </si>
  <si>
    <t>Tipo de Cambio: S/.3,173</t>
  </si>
  <si>
    <t>AL 28 DE FEBRERO DEL 2009</t>
  </si>
  <si>
    <t>AL 31 DE MARZO DEL 2009</t>
  </si>
  <si>
    <t>Tipo de Cambio: S/.3,160</t>
  </si>
  <si>
    <t>Tipo de Cambio: S/.3,249</t>
  </si>
  <si>
    <t>AL 30 DE ABRIL DEL 2009</t>
  </si>
  <si>
    <t>Tipo de Cambio: S/.2,992</t>
  </si>
  <si>
    <t>AL 31 DE MAYO DEL 2009</t>
  </si>
  <si>
    <t>- Cementos Lima</t>
  </si>
  <si>
    <t>Tipo de Cambio: S/.2,994</t>
  </si>
  <si>
    <t>AL 30 DE JUNIO DEL 2009</t>
  </si>
  <si>
    <t>Tipo de Cambio: S/.3,009</t>
  </si>
  <si>
    <t>AL 31 DE JULIO DEL 2009</t>
  </si>
  <si>
    <t>Tipo de Cambio: S/.2,985</t>
  </si>
  <si>
    <t>AL 31 DE AGOSTO DEL 2009</t>
  </si>
  <si>
    <t>- Saga Falabella</t>
  </si>
  <si>
    <t>Tipo de Cambio: S/.2,883</t>
  </si>
  <si>
    <t>Tipo de Cambio: S/.2,945</t>
  </si>
  <si>
    <t>AL 30 DE SETIEMBRE DEL 2009</t>
  </si>
  <si>
    <t>AL 31 DE OCTUBRE DEL 2009</t>
  </si>
  <si>
    <t>Tipo de Cambio: S/.2,902</t>
  </si>
  <si>
    <t>- Corporación Andina de Fomento</t>
  </si>
  <si>
    <t>AL 30 DE NOVIEMBRE DEL 2009</t>
  </si>
  <si>
    <t>Tipo de Cambio: S/.2,872</t>
  </si>
  <si>
    <t>- Supermercados Peruanos</t>
  </si>
  <si>
    <t>- Perú LNG</t>
  </si>
  <si>
    <t>AL 31 DE DICIEMBRE DEL 2009</t>
  </si>
  <si>
    <t>- Relapasa</t>
  </si>
  <si>
    <t>Tipo de Cambio: S/.2,888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</si>
</sst>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00"/>
    <numFmt numFmtId="173" formatCode="0.0%"/>
    <numFmt numFmtId="174" formatCode="#,##0.000000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center"/>
    </xf>
    <xf numFmtId="4" fontId="4" fillId="33" borderId="0" xfId="0" applyNumberFormat="1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4" fontId="2" fillId="33" borderId="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72" fontId="2" fillId="33" borderId="0" xfId="54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10" fontId="2" fillId="33" borderId="0" xfId="54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" fontId="5" fillId="33" borderId="15" xfId="54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4" fontId="7" fillId="33" borderId="15" xfId="54" applyNumberFormat="1" applyFont="1" applyFill="1" applyBorder="1" applyAlignment="1">
      <alignment horizontal="right"/>
    </xf>
    <xf numFmtId="3" fontId="5" fillId="33" borderId="12" xfId="54" applyNumberFormat="1" applyFont="1" applyFill="1" applyBorder="1" applyAlignment="1">
      <alignment horizontal="right"/>
    </xf>
    <xf numFmtId="4" fontId="5" fillId="33" borderId="0" xfId="54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/>
    </xf>
    <xf numFmtId="3" fontId="6" fillId="33" borderId="13" xfId="54" applyNumberFormat="1" applyFont="1" applyFill="1" applyBorder="1" applyAlignment="1">
      <alignment horizontal="right"/>
    </xf>
    <xf numFmtId="4" fontId="6" fillId="33" borderId="15" xfId="54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3" xfId="54" applyNumberFormat="1" applyFont="1" applyFill="1" applyBorder="1" applyAlignment="1">
      <alignment horizontal="right"/>
    </xf>
    <xf numFmtId="4" fontId="3" fillId="33" borderId="15" xfId="54" applyNumberFormat="1" applyFont="1" applyFill="1" applyBorder="1" applyAlignment="1">
      <alignment horizontal="right"/>
    </xf>
    <xf numFmtId="3" fontId="3" fillId="33" borderId="12" xfId="54" applyNumberFormat="1" applyFont="1" applyFill="1" applyBorder="1" applyAlignment="1">
      <alignment horizontal="right"/>
    </xf>
    <xf numFmtId="4" fontId="3" fillId="33" borderId="0" xfId="54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0" fontId="2" fillId="33" borderId="13" xfId="0" applyFont="1" applyFill="1" applyBorder="1" applyAlignment="1" quotePrefix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4" fontId="2" fillId="33" borderId="15" xfId="54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4" fontId="7" fillId="33" borderId="13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 quotePrefix="1">
      <alignment wrapText="1"/>
    </xf>
    <xf numFmtId="0" fontId="5" fillId="33" borderId="13" xfId="0" applyFont="1" applyFill="1" applyBorder="1" applyAlignment="1" quotePrefix="1">
      <alignment/>
    </xf>
    <xf numFmtId="4" fontId="5" fillId="33" borderId="16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173" fontId="5" fillId="33" borderId="16" xfId="54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3" fontId="2" fillId="33" borderId="0" xfId="54" applyNumberFormat="1" applyFont="1" applyFill="1" applyAlignment="1">
      <alignment/>
    </xf>
    <xf numFmtId="4" fontId="2" fillId="33" borderId="0" xfId="54" applyNumberFormat="1" applyFont="1" applyFill="1" applyAlignment="1">
      <alignment/>
    </xf>
    <xf numFmtId="3" fontId="2" fillId="33" borderId="0" xfId="54" applyNumberFormat="1" applyFont="1" applyFill="1" applyBorder="1" applyAlignment="1">
      <alignment/>
    </xf>
    <xf numFmtId="4" fontId="2" fillId="33" borderId="0" xfId="54" applyNumberFormat="1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Border="1" applyAlignment="1" quotePrefix="1">
      <alignment/>
    </xf>
    <xf numFmtId="174" fontId="2" fillId="33" borderId="0" xfId="54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4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4" fontId="5" fillId="33" borderId="13" xfId="0" applyNumberFormat="1" applyFont="1" applyFill="1" applyBorder="1" applyAlignment="1">
      <alignment/>
    </xf>
    <xf numFmtId="4" fontId="5" fillId="33" borderId="13" xfId="54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 quotePrefix="1">
      <alignment/>
    </xf>
    <xf numFmtId="3" fontId="13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13" fillId="0" borderId="0" xfId="0" applyNumberFormat="1" applyFont="1" applyBorder="1" applyAlignment="1">
      <alignment/>
    </xf>
    <xf numFmtId="172" fontId="6" fillId="33" borderId="0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54" applyNumberFormat="1" applyFont="1" applyFill="1" applyBorder="1" applyAlignment="1">
      <alignment horizontal="right"/>
    </xf>
    <xf numFmtId="173" fontId="5" fillId="33" borderId="19" xfId="54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0" fillId="0" borderId="12" xfId="0" applyBorder="1" applyAlignment="1">
      <alignment/>
    </xf>
    <xf numFmtId="4" fontId="6" fillId="33" borderId="13" xfId="54" applyNumberFormat="1" applyFont="1" applyFill="1" applyBorder="1" applyAlignment="1">
      <alignment horizontal="right"/>
    </xf>
    <xf numFmtId="4" fontId="2" fillId="33" borderId="13" xfId="54" applyNumberFormat="1" applyFont="1" applyFill="1" applyBorder="1" applyAlignment="1">
      <alignment horizontal="right"/>
    </xf>
    <xf numFmtId="4" fontId="6" fillId="33" borderId="12" xfId="54" applyNumberFormat="1" applyFont="1" applyFill="1" applyBorder="1" applyAlignment="1">
      <alignment horizontal="right"/>
    </xf>
    <xf numFmtId="4" fontId="2" fillId="33" borderId="12" xfId="54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2" fillId="33" borderId="21" xfId="54" applyNumberFormat="1" applyFont="1" applyFill="1" applyBorder="1" applyAlignment="1">
      <alignment/>
    </xf>
    <xf numFmtId="180" fontId="0" fillId="0" borderId="0" xfId="0" applyNumberFormat="1" applyBorder="1" applyAlignment="1">
      <alignment/>
    </xf>
    <xf numFmtId="9" fontId="0" fillId="0" borderId="0" xfId="54" applyFont="1" applyAlignment="1">
      <alignment/>
    </xf>
    <xf numFmtId="175" fontId="6" fillId="33" borderId="12" xfId="0" applyNumberFormat="1" applyFont="1" applyFill="1" applyBorder="1" applyAlignment="1">
      <alignment/>
    </xf>
    <xf numFmtId="175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175" fontId="3" fillId="33" borderId="12" xfId="0" applyNumberFormat="1" applyFont="1" applyFill="1" applyBorder="1" applyAlignment="1">
      <alignment/>
    </xf>
    <xf numFmtId="0" fontId="2" fillId="33" borderId="18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="75" zoomScaleNormal="75" zoomScalePageLayoutView="0" workbookViewId="0" topLeftCell="A50">
      <selection activeCell="A5" sqref="A5:E5"/>
    </sheetView>
  </sheetViews>
  <sheetFormatPr defaultColWidth="11.421875" defaultRowHeight="12.75"/>
  <cols>
    <col min="1" max="1" width="34.140625" style="4" customWidth="1"/>
    <col min="2" max="2" width="16.7109375" style="4" customWidth="1"/>
    <col min="3" max="3" width="15.421875" style="4" customWidth="1"/>
    <col min="4" max="4" width="14.421875" style="4" customWidth="1"/>
    <col min="5" max="6" width="12.28125" style="4" customWidth="1"/>
    <col min="7" max="7" width="12.28125" style="37" customWidth="1"/>
    <col min="8" max="8" width="12.28125" style="4" customWidth="1"/>
    <col min="9" max="9" width="13.28125" style="4" bestFit="1" customWidth="1"/>
    <col min="10" max="16384" width="11.421875" style="4" customWidth="1"/>
  </cols>
  <sheetData>
    <row r="1" spans="1:8" ht="15.75">
      <c r="A1" s="144" t="s">
        <v>0</v>
      </c>
      <c r="B1" s="144"/>
      <c r="C1" s="144"/>
      <c r="D1" s="144"/>
      <c r="E1" s="144"/>
      <c r="F1" s="1"/>
      <c r="G1" s="2"/>
      <c r="H1" s="3"/>
    </row>
    <row r="2" spans="1:8" ht="15.75">
      <c r="A2" s="144" t="s">
        <v>1</v>
      </c>
      <c r="B2" s="144"/>
      <c r="C2" s="144"/>
      <c r="D2" s="144"/>
      <c r="E2" s="144"/>
      <c r="F2" s="1"/>
      <c r="G2" s="2"/>
      <c r="H2" s="3"/>
    </row>
    <row r="3" spans="1:8" ht="15.75">
      <c r="A3" s="144" t="s">
        <v>53</v>
      </c>
      <c r="B3" s="144"/>
      <c r="C3" s="144"/>
      <c r="D3" s="144"/>
      <c r="E3" s="144"/>
      <c r="F3" s="5"/>
      <c r="G3" s="6"/>
      <c r="H3" s="3"/>
    </row>
    <row r="4" spans="1:8" ht="12.75">
      <c r="A4" s="145" t="s">
        <v>2</v>
      </c>
      <c r="B4" s="145"/>
      <c r="C4" s="145"/>
      <c r="D4" s="145"/>
      <c r="E4" s="145"/>
      <c r="F4" s="7"/>
      <c r="G4" s="8"/>
      <c r="H4" s="3"/>
    </row>
    <row r="5" spans="1:8" ht="12.75">
      <c r="A5" s="139"/>
      <c r="B5" s="139"/>
      <c r="C5" s="139"/>
      <c r="D5" s="139"/>
      <c r="E5" s="139"/>
      <c r="F5" s="9"/>
      <c r="G5" s="10"/>
      <c r="H5" s="3"/>
    </row>
    <row r="6" spans="1:8" ht="30" customHeight="1">
      <c r="A6" s="11"/>
      <c r="B6" s="12" t="s">
        <v>3</v>
      </c>
      <c r="C6" s="12" t="s">
        <v>4</v>
      </c>
      <c r="D6" s="140" t="s">
        <v>5</v>
      </c>
      <c r="E6" s="141"/>
      <c r="F6" s="13"/>
      <c r="G6" s="6"/>
      <c r="H6" s="3"/>
    </row>
    <row r="7" spans="1:8" ht="15" customHeight="1">
      <c r="A7" s="14" t="s">
        <v>6</v>
      </c>
      <c r="B7" s="15"/>
      <c r="C7" s="16"/>
      <c r="D7" s="142" t="s">
        <v>7</v>
      </c>
      <c r="E7" s="17"/>
      <c r="F7" s="18"/>
      <c r="G7" s="19"/>
      <c r="H7" s="3"/>
    </row>
    <row r="8" spans="1:8" ht="15">
      <c r="A8" s="20"/>
      <c r="B8" s="21" t="s">
        <v>8</v>
      </c>
      <c r="C8" s="22" t="s">
        <v>9</v>
      </c>
      <c r="D8" s="143"/>
      <c r="E8" s="22" t="s">
        <v>10</v>
      </c>
      <c r="F8" s="23"/>
      <c r="G8" s="24"/>
      <c r="H8" s="3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f>+B13+B11+B12</f>
        <v>374809.6</v>
      </c>
      <c r="C10" s="31">
        <f>+C13+C11+C12</f>
        <v>13931</v>
      </c>
      <c r="D10" s="31">
        <f>SUM(D11:D13)</f>
        <v>415669</v>
      </c>
      <c r="E10" s="32">
        <f>SUM(E11:E13)</f>
        <v>72.48</v>
      </c>
      <c r="F10" s="33"/>
      <c r="G10" s="34"/>
      <c r="H10" s="35"/>
      <c r="I10" s="36"/>
      <c r="J10" s="37"/>
    </row>
    <row r="11" spans="1:10" ht="15">
      <c r="A11" s="38" t="s">
        <v>12</v>
      </c>
      <c r="B11" s="39">
        <v>374803</v>
      </c>
      <c r="C11" s="40">
        <v>13727</v>
      </c>
      <c r="D11" s="39">
        <v>415064</v>
      </c>
      <c r="E11" s="41">
        <v>72.37</v>
      </c>
      <c r="F11" s="42"/>
      <c r="G11" s="43"/>
      <c r="H11" s="35"/>
      <c r="I11" s="36"/>
      <c r="J11" s="37"/>
    </row>
    <row r="12" spans="1:10" ht="15">
      <c r="A12" s="38" t="s">
        <v>13</v>
      </c>
      <c r="B12" s="39">
        <v>5.6</v>
      </c>
      <c r="C12" s="40">
        <v>204</v>
      </c>
      <c r="D12" s="39">
        <v>604</v>
      </c>
      <c r="E12" s="41">
        <v>0.11</v>
      </c>
      <c r="F12" s="42"/>
      <c r="G12" s="43"/>
      <c r="H12" s="35"/>
      <c r="I12" s="36"/>
      <c r="J12" s="37"/>
    </row>
    <row r="13" spans="1:10" ht="15" customHeight="1">
      <c r="A13" s="38" t="s">
        <v>14</v>
      </c>
      <c r="B13" s="39">
        <v>1</v>
      </c>
      <c r="C13" s="40"/>
      <c r="D13" s="39">
        <v>1</v>
      </c>
      <c r="E13" s="41">
        <v>0</v>
      </c>
      <c r="F13" s="42"/>
      <c r="G13" s="43"/>
      <c r="H13" s="44"/>
      <c r="I13" s="36"/>
      <c r="J13" s="37"/>
    </row>
    <row r="14" spans="1:10" ht="15" customHeight="1">
      <c r="A14" s="38"/>
      <c r="B14" s="39"/>
      <c r="C14" s="40"/>
      <c r="D14" s="39"/>
      <c r="E14" s="41"/>
      <c r="F14" s="42"/>
      <c r="G14" s="45"/>
      <c r="H14" s="44"/>
      <c r="I14" s="36"/>
      <c r="J14" s="37"/>
    </row>
    <row r="15" spans="1:10" ht="15" customHeight="1">
      <c r="A15" s="46" t="s">
        <v>15</v>
      </c>
      <c r="B15" s="47"/>
      <c r="C15" s="48">
        <v>2643.8</v>
      </c>
      <c r="D15" s="47">
        <v>7754</v>
      </c>
      <c r="E15" s="49">
        <v>1.35</v>
      </c>
      <c r="F15" s="42"/>
      <c r="G15" s="43"/>
      <c r="H15" s="44"/>
      <c r="I15" s="36"/>
      <c r="J15" s="37"/>
    </row>
    <row r="16" spans="1:10" ht="15" customHeight="1">
      <c r="A16" s="38"/>
      <c r="B16" s="39"/>
      <c r="C16" s="40"/>
      <c r="D16" s="39"/>
      <c r="E16" s="41"/>
      <c r="F16" s="50"/>
      <c r="G16" s="51"/>
      <c r="H16" s="44"/>
      <c r="I16" s="36"/>
      <c r="J16" s="37"/>
    </row>
    <row r="17" spans="1:10" ht="15" customHeight="1">
      <c r="A17" s="30" t="s">
        <v>16</v>
      </c>
      <c r="B17" s="52"/>
      <c r="C17" s="53">
        <v>17111.4</v>
      </c>
      <c r="D17" s="54">
        <v>50188</v>
      </c>
      <c r="E17" s="55">
        <v>8.75</v>
      </c>
      <c r="F17" s="42"/>
      <c r="G17" s="43"/>
      <c r="H17" s="56"/>
      <c r="I17" s="37"/>
      <c r="J17" s="37"/>
    </row>
    <row r="18" spans="1:10" ht="15" customHeight="1">
      <c r="A18" s="57"/>
      <c r="B18" s="52"/>
      <c r="C18" s="58"/>
      <c r="D18" s="59"/>
      <c r="E18" s="60"/>
      <c r="F18" s="61"/>
      <c r="G18" s="62"/>
      <c r="H18" s="56"/>
      <c r="I18" s="37"/>
      <c r="J18" s="37"/>
    </row>
    <row r="19" spans="1:10" ht="15" customHeight="1">
      <c r="A19" s="30" t="s">
        <v>17</v>
      </c>
      <c r="B19" s="63">
        <v>10351.8</v>
      </c>
      <c r="C19" s="53"/>
      <c r="D19" s="54">
        <v>10352</v>
      </c>
      <c r="E19" s="55">
        <v>1.8</v>
      </c>
      <c r="F19" s="42"/>
      <c r="G19" s="43"/>
      <c r="H19" s="56"/>
      <c r="I19" s="37"/>
      <c r="J19" s="37"/>
    </row>
    <row r="20" spans="1:10" ht="15" customHeight="1">
      <c r="A20" s="64"/>
      <c r="B20" s="65"/>
      <c r="C20" s="66"/>
      <c r="D20" s="65"/>
      <c r="E20" s="67"/>
      <c r="F20" s="61"/>
      <c r="G20" s="62"/>
      <c r="H20" s="56"/>
      <c r="I20" s="37"/>
      <c r="J20" s="37"/>
    </row>
    <row r="21" spans="1:10" ht="15" customHeight="1">
      <c r="A21" s="30" t="s">
        <v>18</v>
      </c>
      <c r="B21" s="31">
        <f>+B23+B33</f>
        <v>24556.800000000003</v>
      </c>
      <c r="C21" s="31">
        <f>+C23+C33</f>
        <v>22167.699999999997</v>
      </c>
      <c r="D21" s="31">
        <f>+D23+D33</f>
        <v>89573</v>
      </c>
      <c r="E21" s="32">
        <f>+E23+E33</f>
        <v>15.619999999999997</v>
      </c>
      <c r="F21" s="33"/>
      <c r="G21" s="34"/>
      <c r="H21" s="35"/>
      <c r="I21" s="36"/>
      <c r="J21" s="37"/>
    </row>
    <row r="22" spans="1:10" ht="6" customHeight="1">
      <c r="A22" s="38"/>
      <c r="B22" s="39"/>
      <c r="C22" s="40"/>
      <c r="D22" s="39"/>
      <c r="E22" s="41"/>
      <c r="F22" s="42"/>
      <c r="G22" s="43"/>
      <c r="H22" s="62"/>
      <c r="I22" s="36"/>
      <c r="J22" s="37"/>
    </row>
    <row r="23" spans="1:10" ht="15" customHeight="1">
      <c r="A23" s="68" t="s">
        <v>19</v>
      </c>
      <c r="B23" s="47">
        <f>SUM(B24:B31)</f>
        <v>11121.6</v>
      </c>
      <c r="C23" s="47">
        <f>SUM(C24:C31)</f>
        <v>5985.9</v>
      </c>
      <c r="D23" s="47">
        <f>SUM(D24:D31)</f>
        <v>28679</v>
      </c>
      <c r="E23" s="69">
        <f>SUM(E24:E31)</f>
        <v>5.000000000000001</v>
      </c>
      <c r="F23" s="70"/>
      <c r="G23" s="71"/>
      <c r="H23" s="71"/>
      <c r="I23" s="36"/>
      <c r="J23" s="37"/>
    </row>
    <row r="24" spans="1:10" ht="15" customHeight="1">
      <c r="A24" s="72" t="s">
        <v>20</v>
      </c>
      <c r="B24" s="39"/>
      <c r="C24" s="40">
        <v>4111</v>
      </c>
      <c r="D24" s="39">
        <v>12058</v>
      </c>
      <c r="E24" s="43">
        <v>2.1</v>
      </c>
      <c r="F24" s="42"/>
      <c r="G24" s="43"/>
      <c r="H24" s="44"/>
      <c r="I24" s="36"/>
      <c r="J24" s="37"/>
    </row>
    <row r="25" spans="1:10" ht="15" customHeight="1">
      <c r="A25" s="72" t="s">
        <v>21</v>
      </c>
      <c r="B25" s="39">
        <v>8220</v>
      </c>
      <c r="C25" s="40"/>
      <c r="D25" s="39">
        <v>8220</v>
      </c>
      <c r="E25" s="43">
        <v>1.43</v>
      </c>
      <c r="F25" s="42"/>
      <c r="G25" s="43"/>
      <c r="H25" s="44"/>
      <c r="I25" s="36"/>
      <c r="J25" s="37"/>
    </row>
    <row r="26" spans="1:10" ht="15" customHeight="1">
      <c r="A26" s="72" t="s">
        <v>22</v>
      </c>
      <c r="B26" s="39">
        <v>2417.1</v>
      </c>
      <c r="C26" s="40">
        <v>1041.8</v>
      </c>
      <c r="D26" s="39">
        <v>5473</v>
      </c>
      <c r="E26" s="43">
        <v>0.95</v>
      </c>
      <c r="F26" s="42"/>
      <c r="G26" s="43"/>
      <c r="H26" s="44"/>
      <c r="I26" s="36"/>
      <c r="J26" s="37"/>
    </row>
    <row r="27" spans="1:10" ht="15" customHeight="1">
      <c r="A27" s="72" t="s">
        <v>23</v>
      </c>
      <c r="B27" s="39">
        <v>484.5</v>
      </c>
      <c r="C27" s="40">
        <v>217.7</v>
      </c>
      <c r="D27" s="39">
        <v>1123</v>
      </c>
      <c r="E27" s="43">
        <v>0.2</v>
      </c>
      <c r="F27" s="42"/>
      <c r="G27" s="43"/>
      <c r="H27" s="44"/>
      <c r="I27" s="36"/>
      <c r="J27" s="37"/>
    </row>
    <row r="28" spans="1:10" ht="15" customHeight="1">
      <c r="A28" s="72" t="s">
        <v>24</v>
      </c>
      <c r="B28" s="39"/>
      <c r="C28" s="40">
        <v>287.7</v>
      </c>
      <c r="D28" s="39">
        <v>844</v>
      </c>
      <c r="E28" s="43">
        <v>0.15</v>
      </c>
      <c r="F28" s="42"/>
      <c r="G28" s="43"/>
      <c r="H28" s="44"/>
      <c r="I28" s="36"/>
      <c r="J28" s="37"/>
    </row>
    <row r="29" spans="1:10" ht="15" customHeight="1">
      <c r="A29" s="72" t="s">
        <v>26</v>
      </c>
      <c r="B29" s="39"/>
      <c r="C29" s="40">
        <v>149</v>
      </c>
      <c r="D29" s="39">
        <v>437</v>
      </c>
      <c r="E29" s="43">
        <v>0.08</v>
      </c>
      <c r="F29" s="42"/>
      <c r="G29" s="43"/>
      <c r="H29" s="44"/>
      <c r="I29" s="36"/>
      <c r="J29" s="37"/>
    </row>
    <row r="30" spans="1:10" ht="15" customHeight="1">
      <c r="A30" s="72" t="s">
        <v>27</v>
      </c>
      <c r="B30" s="39"/>
      <c r="C30" s="40">
        <v>114.9</v>
      </c>
      <c r="D30" s="39">
        <v>337</v>
      </c>
      <c r="E30" s="43">
        <v>0.06</v>
      </c>
      <c r="F30" s="42"/>
      <c r="G30" s="43"/>
      <c r="H30" s="44"/>
      <c r="I30" s="36"/>
      <c r="J30" s="37"/>
    </row>
    <row r="31" spans="1:10" ht="15" customHeight="1">
      <c r="A31" s="72" t="s">
        <v>25</v>
      </c>
      <c r="B31" s="39"/>
      <c r="C31" s="40">
        <v>63.8</v>
      </c>
      <c r="D31" s="39">
        <v>187</v>
      </c>
      <c r="E31" s="43">
        <v>0.03</v>
      </c>
      <c r="F31" s="42"/>
      <c r="G31" s="43"/>
      <c r="H31" s="44"/>
      <c r="I31" s="36"/>
      <c r="J31" s="37"/>
    </row>
    <row r="32" spans="1:10" ht="15" customHeight="1">
      <c r="A32" s="72"/>
      <c r="B32" s="39"/>
      <c r="C32" s="40"/>
      <c r="D32" s="39"/>
      <c r="E32" s="41"/>
      <c r="F32" s="50"/>
      <c r="G32" s="62"/>
      <c r="H32" s="56"/>
      <c r="I32" s="37"/>
      <c r="J32" s="37"/>
    </row>
    <row r="33" spans="1:10" ht="15" customHeight="1">
      <c r="A33" s="68" t="s">
        <v>28</v>
      </c>
      <c r="B33" s="47">
        <f>SUM(B34:B56)</f>
        <v>13435.2</v>
      </c>
      <c r="C33" s="47">
        <f>SUM(C34:C56)</f>
        <v>16181.8</v>
      </c>
      <c r="D33" s="47">
        <f>SUM(D34:D56)</f>
        <v>60894</v>
      </c>
      <c r="E33" s="69">
        <f>SUM(E34:E56)</f>
        <v>10.619999999999997</v>
      </c>
      <c r="F33" s="70"/>
      <c r="G33" s="71"/>
      <c r="H33" s="71"/>
      <c r="I33" s="36"/>
      <c r="J33" s="37"/>
    </row>
    <row r="34" spans="1:10" ht="15" customHeight="1">
      <c r="A34" s="73" t="s">
        <v>29</v>
      </c>
      <c r="B34" s="39"/>
      <c r="C34" s="40">
        <v>3355</v>
      </c>
      <c r="D34" s="39">
        <v>9840</v>
      </c>
      <c r="E34" s="43">
        <v>1.72</v>
      </c>
      <c r="F34" s="42"/>
      <c r="G34" s="45"/>
      <c r="H34" s="44"/>
      <c r="I34" s="36"/>
      <c r="J34" s="37"/>
    </row>
    <row r="35" spans="1:10" ht="15" customHeight="1">
      <c r="A35" s="73" t="s">
        <v>30</v>
      </c>
      <c r="B35" s="39"/>
      <c r="C35" s="40">
        <v>2883</v>
      </c>
      <c r="D35" s="39">
        <v>8456</v>
      </c>
      <c r="E35" s="43">
        <v>1.48</v>
      </c>
      <c r="F35" s="42"/>
      <c r="G35" s="45"/>
      <c r="H35" s="44"/>
      <c r="I35" s="36"/>
      <c r="J35" s="37"/>
    </row>
    <row r="36" spans="1:10" ht="15" customHeight="1">
      <c r="A36" s="73" t="s">
        <v>31</v>
      </c>
      <c r="B36" s="39">
        <v>7225</v>
      </c>
      <c r="C36" s="40">
        <v>100</v>
      </c>
      <c r="D36" s="39">
        <v>7518</v>
      </c>
      <c r="E36" s="43">
        <v>1.31</v>
      </c>
      <c r="F36" s="42"/>
      <c r="G36" s="45"/>
      <c r="H36" s="44"/>
      <c r="I36" s="36"/>
      <c r="J36" s="37"/>
    </row>
    <row r="37" spans="1:10" ht="15" customHeight="1">
      <c r="A37" s="73" t="s">
        <v>32</v>
      </c>
      <c r="B37" s="39"/>
      <c r="C37" s="40">
        <v>1174</v>
      </c>
      <c r="D37" s="39">
        <v>3443</v>
      </c>
      <c r="E37" s="43">
        <v>0.6</v>
      </c>
      <c r="F37" s="42"/>
      <c r="G37" s="45"/>
      <c r="H37" s="44"/>
      <c r="I37" s="36"/>
      <c r="J37" s="37"/>
    </row>
    <row r="38" spans="1:10" ht="15" customHeight="1">
      <c r="A38" s="73" t="s">
        <v>33</v>
      </c>
      <c r="B38" s="39"/>
      <c r="C38" s="40">
        <v>1040.5</v>
      </c>
      <c r="D38" s="39">
        <v>3052</v>
      </c>
      <c r="E38" s="43">
        <v>0.53</v>
      </c>
      <c r="F38" s="42"/>
      <c r="G38" s="45"/>
      <c r="H38" s="44"/>
      <c r="I38" s="36"/>
      <c r="J38" s="37"/>
    </row>
    <row r="39" spans="1:10" ht="15" customHeight="1">
      <c r="A39" s="73" t="s">
        <v>34</v>
      </c>
      <c r="B39" s="39"/>
      <c r="C39" s="40">
        <v>1011.8</v>
      </c>
      <c r="D39" s="39">
        <v>2968</v>
      </c>
      <c r="E39" s="43">
        <v>0.52</v>
      </c>
      <c r="F39" s="42"/>
      <c r="G39" s="45"/>
      <c r="H39" s="44"/>
      <c r="I39" s="36"/>
      <c r="J39" s="37"/>
    </row>
    <row r="40" spans="1:10" ht="15" customHeight="1">
      <c r="A40" s="73" t="s">
        <v>35</v>
      </c>
      <c r="B40" s="39">
        <v>3000</v>
      </c>
      <c r="C40" s="40"/>
      <c r="D40" s="39">
        <v>3000</v>
      </c>
      <c r="E40" s="43">
        <v>0.52</v>
      </c>
      <c r="F40" s="42"/>
      <c r="G40" s="45"/>
      <c r="H40" s="44"/>
      <c r="I40" s="36"/>
      <c r="J40" s="37"/>
    </row>
    <row r="41" spans="1:10" ht="15" customHeight="1">
      <c r="A41" s="73" t="s">
        <v>36</v>
      </c>
      <c r="B41" s="39"/>
      <c r="C41" s="40">
        <v>1000</v>
      </c>
      <c r="D41" s="39">
        <v>2933</v>
      </c>
      <c r="E41" s="43">
        <v>0.51</v>
      </c>
      <c r="F41" s="42"/>
      <c r="G41" s="45"/>
      <c r="H41" s="44"/>
      <c r="I41" s="36"/>
      <c r="J41" s="37"/>
    </row>
    <row r="42" spans="1:10" ht="15" customHeight="1">
      <c r="A42" s="73" t="s">
        <v>37</v>
      </c>
      <c r="B42" s="39"/>
      <c r="C42" s="40">
        <v>875</v>
      </c>
      <c r="D42" s="39">
        <v>2566</v>
      </c>
      <c r="E42" s="43">
        <v>0.45</v>
      </c>
      <c r="F42" s="42"/>
      <c r="G42" s="45"/>
      <c r="H42" s="44"/>
      <c r="I42" s="36"/>
      <c r="J42" s="37"/>
    </row>
    <row r="43" spans="1:10" ht="15" customHeight="1">
      <c r="A43" s="73" t="s">
        <v>38</v>
      </c>
      <c r="B43" s="39"/>
      <c r="C43" s="40">
        <v>800</v>
      </c>
      <c r="D43" s="39">
        <v>2346</v>
      </c>
      <c r="E43" s="43">
        <v>0.41</v>
      </c>
      <c r="F43" s="42"/>
      <c r="G43" s="45"/>
      <c r="H43" s="44"/>
      <c r="I43" s="36"/>
      <c r="J43" s="37"/>
    </row>
    <row r="44" spans="1:10" ht="15" customHeight="1">
      <c r="A44" s="73" t="s">
        <v>39</v>
      </c>
      <c r="B44" s="39"/>
      <c r="C44" s="40">
        <v>665</v>
      </c>
      <c r="D44" s="39">
        <v>1950</v>
      </c>
      <c r="E44" s="43">
        <v>0.34</v>
      </c>
      <c r="F44" s="42"/>
      <c r="G44" s="45"/>
      <c r="H44" s="44"/>
      <c r="I44" s="36"/>
      <c r="J44" s="37"/>
    </row>
    <row r="45" spans="1:10" ht="15" customHeight="1">
      <c r="A45" s="73" t="s">
        <v>40</v>
      </c>
      <c r="B45" s="39"/>
      <c r="C45" s="40">
        <v>653</v>
      </c>
      <c r="D45" s="39">
        <v>1915</v>
      </c>
      <c r="E45" s="43">
        <v>0.33</v>
      </c>
      <c r="F45" s="42"/>
      <c r="G45" s="45"/>
      <c r="H45" s="44"/>
      <c r="I45" s="36"/>
      <c r="J45" s="37"/>
    </row>
    <row r="46" spans="1:10" ht="15" customHeight="1">
      <c r="A46" s="73" t="s">
        <v>41</v>
      </c>
      <c r="B46" s="39">
        <v>1630.2</v>
      </c>
      <c r="C46" s="40"/>
      <c r="D46" s="39">
        <v>1630</v>
      </c>
      <c r="E46" s="43">
        <v>0.29</v>
      </c>
      <c r="F46" s="42"/>
      <c r="G46" s="45"/>
      <c r="H46" s="44"/>
      <c r="I46" s="36"/>
      <c r="J46" s="37"/>
    </row>
    <row r="47" spans="1:10" ht="15" customHeight="1">
      <c r="A47" s="73" t="s">
        <v>42</v>
      </c>
      <c r="B47" s="39">
        <v>1380</v>
      </c>
      <c r="C47" s="40"/>
      <c r="D47" s="39">
        <v>1380</v>
      </c>
      <c r="E47" s="43">
        <v>0.24</v>
      </c>
      <c r="F47" s="42"/>
      <c r="G47" s="45"/>
      <c r="H47" s="44"/>
      <c r="I47" s="36"/>
      <c r="J47" s="37"/>
    </row>
    <row r="48" spans="1:10" ht="15" customHeight="1">
      <c r="A48" s="73" t="s">
        <v>43</v>
      </c>
      <c r="B48" s="39"/>
      <c r="C48" s="40">
        <v>456</v>
      </c>
      <c r="D48" s="39">
        <v>1337</v>
      </c>
      <c r="E48" s="43">
        <v>0.23</v>
      </c>
      <c r="F48" s="42"/>
      <c r="G48" s="45"/>
      <c r="H48" s="44"/>
      <c r="I48" s="36"/>
      <c r="J48" s="37"/>
    </row>
    <row r="49" spans="1:10" ht="15" customHeight="1">
      <c r="A49" s="73" t="s">
        <v>44</v>
      </c>
      <c r="B49" s="39"/>
      <c r="C49" s="40">
        <v>446.7</v>
      </c>
      <c r="D49" s="39">
        <v>1310</v>
      </c>
      <c r="E49" s="43">
        <v>0.23</v>
      </c>
      <c r="F49" s="42"/>
      <c r="G49" s="45"/>
      <c r="H49" s="44"/>
      <c r="I49" s="36"/>
      <c r="J49" s="37"/>
    </row>
    <row r="50" spans="1:10" ht="15" customHeight="1">
      <c r="A50" s="73" t="s">
        <v>45</v>
      </c>
      <c r="B50" s="39"/>
      <c r="C50" s="40">
        <v>395.8</v>
      </c>
      <c r="D50" s="39">
        <v>1161</v>
      </c>
      <c r="E50" s="43">
        <v>0.2</v>
      </c>
      <c r="F50" s="42"/>
      <c r="G50" s="45"/>
      <c r="H50" s="44"/>
      <c r="I50" s="36"/>
      <c r="J50" s="37"/>
    </row>
    <row r="51" spans="1:10" ht="15" customHeight="1">
      <c r="A51" s="73" t="s">
        <v>46</v>
      </c>
      <c r="B51" s="39"/>
      <c r="C51" s="40">
        <v>361</v>
      </c>
      <c r="D51" s="39">
        <v>1059</v>
      </c>
      <c r="E51" s="43">
        <v>0.18</v>
      </c>
      <c r="F51" s="42"/>
      <c r="G51" s="45"/>
      <c r="H51" s="44"/>
      <c r="I51" s="36"/>
      <c r="J51" s="37"/>
    </row>
    <row r="52" spans="1:10" ht="15" customHeight="1">
      <c r="A52" s="73" t="s">
        <v>47</v>
      </c>
      <c r="B52" s="39"/>
      <c r="C52" s="40">
        <v>352</v>
      </c>
      <c r="D52" s="39">
        <v>1032</v>
      </c>
      <c r="E52" s="43">
        <v>0.18</v>
      </c>
      <c r="F52" s="42"/>
      <c r="G52" s="45"/>
      <c r="H52" s="44"/>
      <c r="I52" s="36"/>
      <c r="J52" s="37"/>
    </row>
    <row r="53" spans="1:10" ht="15" customHeight="1">
      <c r="A53" s="73" t="s">
        <v>48</v>
      </c>
      <c r="B53" s="39"/>
      <c r="C53" s="40">
        <v>252</v>
      </c>
      <c r="D53" s="39">
        <v>739</v>
      </c>
      <c r="E53" s="43">
        <v>0.13</v>
      </c>
      <c r="F53" s="42"/>
      <c r="G53" s="45"/>
      <c r="H53" s="44"/>
      <c r="I53" s="36"/>
      <c r="J53" s="37"/>
    </row>
    <row r="54" spans="1:10" ht="15" customHeight="1">
      <c r="A54" s="73" t="s">
        <v>49</v>
      </c>
      <c r="B54" s="39"/>
      <c r="C54" s="40">
        <v>214</v>
      </c>
      <c r="D54" s="39">
        <v>628</v>
      </c>
      <c r="E54" s="43">
        <v>0.11</v>
      </c>
      <c r="F54" s="42"/>
      <c r="G54" s="45"/>
      <c r="H54" s="44"/>
      <c r="I54" s="36"/>
      <c r="J54" s="37"/>
    </row>
    <row r="55" spans="1:10" ht="15" customHeight="1">
      <c r="A55" s="73" t="s">
        <v>50</v>
      </c>
      <c r="B55" s="39"/>
      <c r="C55" s="40">
        <v>147</v>
      </c>
      <c r="D55" s="39">
        <v>431</v>
      </c>
      <c r="E55" s="43">
        <v>0.08</v>
      </c>
      <c r="F55" s="42"/>
      <c r="G55" s="45"/>
      <c r="H55" s="44"/>
      <c r="I55" s="36"/>
      <c r="J55" s="37"/>
    </row>
    <row r="56" spans="1:10" ht="15" customHeight="1">
      <c r="A56" s="73" t="s">
        <v>51</v>
      </c>
      <c r="B56" s="39">
        <v>200</v>
      </c>
      <c r="C56" s="40"/>
      <c r="D56" s="39">
        <v>200</v>
      </c>
      <c r="E56" s="43">
        <v>0.03</v>
      </c>
      <c r="F56" s="42"/>
      <c r="G56" s="45"/>
      <c r="H56" s="44"/>
      <c r="I56" s="36"/>
      <c r="J56" s="37"/>
    </row>
    <row r="57" spans="1:10" ht="6" customHeight="1">
      <c r="A57" s="38"/>
      <c r="B57" s="74"/>
      <c r="C57" s="75"/>
      <c r="D57" s="76"/>
      <c r="E57" s="77"/>
      <c r="F57" s="42"/>
      <c r="G57" s="51"/>
      <c r="H57" s="56"/>
      <c r="I57" s="37"/>
      <c r="J57" s="37"/>
    </row>
    <row r="58" spans="1:10" ht="13.5" customHeight="1">
      <c r="A58" s="78" t="s">
        <v>5</v>
      </c>
      <c r="B58" s="79">
        <f>+B17+B21+B19+B15+B10</f>
        <v>409718.19999999995</v>
      </c>
      <c r="C58" s="79">
        <f>+C17+C21+C19+C15+C10</f>
        <v>55853.9</v>
      </c>
      <c r="D58" s="79">
        <f>+D17+D21+D19+D15+D10</f>
        <v>573536</v>
      </c>
      <c r="E58" s="80">
        <f>+E17+E21+E19+E15+E10</f>
        <v>100</v>
      </c>
      <c r="F58" s="79"/>
      <c r="G58" s="35"/>
      <c r="H58" s="35"/>
      <c r="I58" s="36"/>
      <c r="J58" s="37"/>
    </row>
    <row r="59" spans="1:9" ht="3" customHeight="1">
      <c r="A59" s="81"/>
      <c r="B59" s="82"/>
      <c r="C59" s="83"/>
      <c r="D59" s="81"/>
      <c r="E59" s="84"/>
      <c r="F59" s="85"/>
      <c r="G59" s="44"/>
      <c r="H59" s="56"/>
      <c r="I59" s="37"/>
    </row>
    <row r="60" spans="1:8" ht="13.5" customHeight="1">
      <c r="A60" s="86" t="s">
        <v>54</v>
      </c>
      <c r="B60" s="87"/>
      <c r="C60" s="87"/>
      <c r="D60" s="87"/>
      <c r="E60" s="88"/>
      <c r="F60" s="89"/>
      <c r="G60" s="90"/>
      <c r="H60" s="89"/>
    </row>
    <row r="61" spans="1:8" ht="13.5" customHeight="1">
      <c r="A61" s="91" t="s">
        <v>52</v>
      </c>
      <c r="B61" s="87"/>
      <c r="C61" s="87"/>
      <c r="D61" s="88"/>
      <c r="E61" s="88"/>
      <c r="F61" s="90"/>
      <c r="G61" s="90"/>
      <c r="H61" s="89"/>
    </row>
    <row r="62" spans="1:8" ht="13.5" customHeight="1">
      <c r="A62" s="86"/>
      <c r="B62" s="87"/>
      <c r="C62" s="87"/>
      <c r="D62" s="88"/>
      <c r="E62" s="88"/>
      <c r="F62" s="90"/>
      <c r="G62" s="90"/>
      <c r="H62" s="89"/>
    </row>
    <row r="63" spans="1:8" ht="13.5" customHeight="1">
      <c r="A63" s="92"/>
      <c r="B63" s="36"/>
      <c r="C63" s="36"/>
      <c r="D63" s="93"/>
      <c r="E63" s="88"/>
      <c r="F63" s="90"/>
      <c r="G63" s="90"/>
      <c r="H63" s="89"/>
    </row>
    <row r="64" spans="1:8" ht="13.5" customHeight="1">
      <c r="A64" s="94"/>
      <c r="B64" s="36"/>
      <c r="C64" s="36"/>
      <c r="D64" s="88"/>
      <c r="E64" s="37"/>
      <c r="F64" s="44"/>
      <c r="G64" s="44"/>
      <c r="H64" s="89"/>
    </row>
    <row r="65" spans="1:8" ht="12.75">
      <c r="A65" s="94"/>
      <c r="B65" s="36"/>
      <c r="C65" s="36"/>
      <c r="D65" s="88"/>
      <c r="F65" s="3"/>
      <c r="G65" s="44"/>
      <c r="H65" s="89"/>
    </row>
    <row r="66" spans="1:8" ht="12.75">
      <c r="A66" s="94"/>
      <c r="B66" s="36"/>
      <c r="C66" s="36"/>
      <c r="D66" s="88"/>
      <c r="F66" s="3"/>
      <c r="G66" s="44"/>
      <c r="H66" s="89"/>
    </row>
    <row r="67" spans="1:8" ht="12.75">
      <c r="A67" s="95"/>
      <c r="B67" s="36"/>
      <c r="C67" s="36"/>
      <c r="D67" s="88"/>
      <c r="F67" s="3"/>
      <c r="G67" s="44"/>
      <c r="H67" s="89"/>
    </row>
    <row r="68" spans="1:8" ht="12.75">
      <c r="A68" s="3"/>
      <c r="B68" s="36"/>
      <c r="C68" s="36"/>
      <c r="D68" s="36"/>
      <c r="F68" s="3"/>
      <c r="G68" s="44"/>
      <c r="H68" s="89"/>
    </row>
    <row r="69" spans="1:8" ht="12.75">
      <c r="A69" s="3"/>
      <c r="B69" s="36"/>
      <c r="C69" s="36"/>
      <c r="E69" s="96"/>
      <c r="F69" s="97"/>
      <c r="G69" s="44"/>
      <c r="H69" s="89"/>
    </row>
    <row r="70" spans="1:8" ht="12.75">
      <c r="A70" s="3"/>
      <c r="B70" s="36"/>
      <c r="C70" s="36"/>
      <c r="F70" s="3"/>
      <c r="G70" s="44"/>
      <c r="H70" s="89"/>
    </row>
    <row r="71" spans="1:8" ht="12.75">
      <c r="A71" s="3"/>
      <c r="B71" s="36"/>
      <c r="C71" s="36"/>
      <c r="F71" s="3"/>
      <c r="G71" s="44"/>
      <c r="H71" s="89"/>
    </row>
    <row r="72" spans="1:8" ht="12.75">
      <c r="A72" s="3"/>
      <c r="B72" s="98"/>
      <c r="C72" s="98"/>
      <c r="F72" s="3"/>
      <c r="G72" s="44"/>
      <c r="H72" s="56"/>
    </row>
    <row r="73" spans="1:8" ht="12.75">
      <c r="A73" s="3"/>
      <c r="B73" s="98"/>
      <c r="C73" s="98"/>
      <c r="F73" s="3"/>
      <c r="G73" s="44"/>
      <c r="H73" s="56"/>
    </row>
    <row r="74" spans="1:8" ht="12.75">
      <c r="A74" s="3"/>
      <c r="B74" s="98"/>
      <c r="C74" s="98"/>
      <c r="F74" s="3"/>
      <c r="G74" s="44"/>
      <c r="H74" s="56"/>
    </row>
    <row r="75" spans="1:8" ht="12.75">
      <c r="A75" s="3"/>
      <c r="B75" s="98"/>
      <c r="C75" s="89"/>
      <c r="F75" s="3"/>
      <c r="G75" s="44"/>
      <c r="H75" s="56"/>
    </row>
    <row r="76" spans="1:8" ht="12.75">
      <c r="A76" s="3"/>
      <c r="B76" s="98"/>
      <c r="C76" s="98"/>
      <c r="F76" s="3"/>
      <c r="G76" s="44"/>
      <c r="H76" s="99"/>
    </row>
    <row r="77" spans="1:8" ht="12.75">
      <c r="A77" s="3"/>
      <c r="B77" s="3"/>
      <c r="C77" s="98"/>
      <c r="F77" s="3"/>
      <c r="G77" s="44"/>
      <c r="H77" s="99"/>
    </row>
    <row r="78" spans="1:8" ht="12.75">
      <c r="A78" s="3"/>
      <c r="B78" s="3"/>
      <c r="C78" s="98"/>
      <c r="F78" s="3"/>
      <c r="G78" s="44"/>
      <c r="H78" s="99"/>
    </row>
    <row r="79" spans="1:8" ht="12.75">
      <c r="A79" s="3"/>
      <c r="B79" s="3"/>
      <c r="C79" s="98"/>
      <c r="F79" s="3"/>
      <c r="G79" s="44"/>
      <c r="H79" s="99"/>
    </row>
    <row r="80" spans="1:8" ht="12.75">
      <c r="A80" s="3"/>
      <c r="B80" s="3"/>
      <c r="C80" s="98"/>
      <c r="F80" s="3"/>
      <c r="G80" s="44"/>
      <c r="H80" s="99"/>
    </row>
    <row r="81" spans="1:8" ht="12.75">
      <c r="A81" s="3"/>
      <c r="B81" s="3"/>
      <c r="C81" s="98"/>
      <c r="F81" s="3"/>
      <c r="G81" s="44"/>
      <c r="H81" s="99"/>
    </row>
    <row r="82" spans="1:8" ht="12.75">
      <c r="A82" s="3"/>
      <c r="B82" s="3"/>
      <c r="C82" s="98"/>
      <c r="F82" s="3"/>
      <c r="G82" s="44"/>
      <c r="H82" s="99"/>
    </row>
    <row r="83" spans="1:8" ht="12.75">
      <c r="A83" s="3"/>
      <c r="B83" s="3"/>
      <c r="C83" s="98"/>
      <c r="H83" s="99"/>
    </row>
    <row r="84" spans="1:3" ht="12.75">
      <c r="A84" s="3"/>
      <c r="B84" s="3"/>
      <c r="C84" s="98"/>
    </row>
    <row r="85" spans="1:3" ht="12.75">
      <c r="A85" s="3"/>
      <c r="B85" s="3"/>
      <c r="C85" s="98"/>
    </row>
    <row r="86" spans="1:3" ht="12.75">
      <c r="A86" s="3"/>
      <c r="B86" s="3"/>
      <c r="C86" s="98"/>
    </row>
    <row r="87" spans="1:3" ht="12.75">
      <c r="A87" s="3"/>
      <c r="B87" s="3"/>
      <c r="C87" s="98"/>
    </row>
    <row r="88" spans="1:3" ht="12.75">
      <c r="A88" s="3"/>
      <c r="B88" s="3"/>
      <c r="C88" s="98"/>
    </row>
    <row r="89" spans="1:3" ht="12.75">
      <c r="A89" s="3"/>
      <c r="B89" s="3"/>
      <c r="C89" s="98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zoomScale="75" zoomScaleNormal="75" zoomScalePageLayoutView="0" workbookViewId="0" topLeftCell="A1">
      <selection activeCell="F24" sqref="F24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80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5" ht="15">
      <c r="A10" s="30" t="s">
        <v>11</v>
      </c>
      <c r="B10" s="31">
        <f>+B13+B11+B12</f>
        <v>299439</v>
      </c>
      <c r="C10" s="31">
        <f>+C13+C11+C12</f>
        <v>20161</v>
      </c>
      <c r="D10" s="31">
        <f>SUM(D11:D13)</f>
        <v>357563.163</v>
      </c>
      <c r="E10" s="32">
        <f>+E11+E12+E13</f>
        <v>44.76372305760305</v>
      </c>
    </row>
    <row r="11" spans="1:5" ht="14.25">
      <c r="A11" s="38" t="s">
        <v>12</v>
      </c>
      <c r="B11" s="39">
        <v>299196</v>
      </c>
      <c r="C11" s="40"/>
      <c r="D11" s="39">
        <v>299196</v>
      </c>
      <c r="E11" s="102">
        <v>37.456674148345094</v>
      </c>
    </row>
    <row r="12" spans="1:5" ht="14.25">
      <c r="A12" s="38" t="s">
        <v>13</v>
      </c>
      <c r="B12" s="39">
        <v>242</v>
      </c>
      <c r="C12" s="40">
        <v>20161</v>
      </c>
      <c r="D12" s="39">
        <v>58366.163</v>
      </c>
      <c r="E12" s="102">
        <v>7.3069237181653355</v>
      </c>
    </row>
    <row r="13" spans="1:5" ht="14.25">
      <c r="A13" s="38" t="s">
        <v>14</v>
      </c>
      <c r="B13" s="39">
        <v>1</v>
      </c>
      <c r="C13" s="40"/>
      <c r="D13" s="39">
        <v>1</v>
      </c>
      <c r="E13" s="102">
        <v>0.0001251910926227125</v>
      </c>
    </row>
    <row r="14" spans="1:5" ht="14.25">
      <c r="A14" s="38"/>
      <c r="B14" s="39"/>
      <c r="C14" s="40"/>
      <c r="D14" s="39"/>
      <c r="E14" s="102"/>
    </row>
    <row r="15" spans="1:5" ht="15">
      <c r="A15" s="30" t="s">
        <v>59</v>
      </c>
      <c r="B15" s="63">
        <v>52295</v>
      </c>
      <c r="C15" s="53">
        <v>42929</v>
      </c>
      <c r="D15" s="53">
        <v>176059</v>
      </c>
      <c r="E15" s="32">
        <v>22.04</v>
      </c>
    </row>
    <row r="16" spans="1:5" ht="15">
      <c r="A16" s="38"/>
      <c r="B16" s="39"/>
      <c r="C16" s="40"/>
      <c r="D16" s="39"/>
      <c r="E16" s="32"/>
    </row>
    <row r="17" spans="1:5" ht="15">
      <c r="A17" s="30" t="s">
        <v>17</v>
      </c>
      <c r="B17" s="63">
        <v>122676</v>
      </c>
      <c r="C17" s="53"/>
      <c r="D17" s="54">
        <v>122676</v>
      </c>
      <c r="E17" s="32">
        <v>15.36</v>
      </c>
    </row>
    <row r="18" spans="1:5" ht="12.75">
      <c r="A18" s="64"/>
      <c r="B18" s="65"/>
      <c r="C18" s="66"/>
      <c r="D18" s="65"/>
      <c r="E18" s="126"/>
    </row>
    <row r="19" spans="1:5" ht="15">
      <c r="A19" s="30" t="s">
        <v>18</v>
      </c>
      <c r="B19" s="31">
        <f>+B21+B24</f>
        <v>107919</v>
      </c>
      <c r="C19" s="31">
        <f>+C21+C24</f>
        <v>11988</v>
      </c>
      <c r="D19" s="31">
        <f>+D21+D24</f>
        <v>142480.40399999998</v>
      </c>
      <c r="E19" s="32">
        <f>+E21+E24</f>
        <v>17.839337941053255</v>
      </c>
    </row>
    <row r="20" spans="1:5" ht="14.25" customHeight="1">
      <c r="A20" s="38"/>
      <c r="B20" s="39"/>
      <c r="C20" s="40"/>
      <c r="D20" s="39"/>
      <c r="E20" s="102"/>
    </row>
    <row r="21" spans="1:5" ht="16.5" customHeight="1">
      <c r="A21" s="100" t="s">
        <v>19</v>
      </c>
      <c r="B21" s="31">
        <f>SUM(B22:B22)</f>
        <v>2300</v>
      </c>
      <c r="C21" s="31">
        <f>SUM(C22:C22)</f>
        <v>0</v>
      </c>
      <c r="D21" s="31">
        <f>SUM(D22:D22)</f>
        <v>2300</v>
      </c>
      <c r="E21" s="32">
        <f>SUM(E22:E22)</f>
        <v>0.29</v>
      </c>
    </row>
    <row r="22" spans="1:5" ht="14.25" customHeight="1">
      <c r="A22" s="72" t="s">
        <v>77</v>
      </c>
      <c r="B22" s="39">
        <v>2300</v>
      </c>
      <c r="C22" s="40"/>
      <c r="D22" s="39">
        <v>2300</v>
      </c>
      <c r="E22" s="101">
        <v>0.29</v>
      </c>
    </row>
    <row r="23" spans="1:5" ht="14.25" customHeight="1">
      <c r="A23" s="72"/>
      <c r="B23" s="39"/>
      <c r="C23" s="40"/>
      <c r="D23" s="39"/>
      <c r="E23" s="102"/>
    </row>
    <row r="24" spans="1:6" ht="14.25" customHeight="1">
      <c r="A24" s="100" t="s">
        <v>28</v>
      </c>
      <c r="B24" s="31">
        <f>SUM(B25:B43)</f>
        <v>105619</v>
      </c>
      <c r="C24" s="31">
        <f>SUM(C25:C43)</f>
        <v>11988</v>
      </c>
      <c r="D24" s="31">
        <f>SUM(D25:D43)</f>
        <v>140180.40399999998</v>
      </c>
      <c r="E24" s="32">
        <f>SUM(E25:E43)</f>
        <v>17.549337941053256</v>
      </c>
      <c r="F24" s="137">
        <f>+E24-E26</f>
        <v>13.703217193498283</v>
      </c>
    </row>
    <row r="25" spans="1:5" ht="14.25" customHeight="1">
      <c r="A25" s="73" t="s">
        <v>31</v>
      </c>
      <c r="B25" s="39">
        <v>35959</v>
      </c>
      <c r="C25" s="40"/>
      <c r="D25" s="39">
        <v>35959</v>
      </c>
      <c r="E25" s="101">
        <v>4.501746499620119</v>
      </c>
    </row>
    <row r="26" spans="1:5" ht="14.25" customHeight="1">
      <c r="A26" s="73" t="s">
        <v>61</v>
      </c>
      <c r="B26" s="39">
        <v>30722</v>
      </c>
      <c r="C26" s="40"/>
      <c r="D26" s="39">
        <v>30722</v>
      </c>
      <c r="E26" s="101">
        <v>3.8461207475549735</v>
      </c>
    </row>
    <row r="27" spans="1:5" ht="14.25" customHeight="1">
      <c r="A27" s="73" t="s">
        <v>30</v>
      </c>
      <c r="B27" s="39"/>
      <c r="C27" s="40">
        <v>3800</v>
      </c>
      <c r="D27" s="39">
        <v>10955.4</v>
      </c>
      <c r="E27" s="101">
        <v>1.3715184961188647</v>
      </c>
    </row>
    <row r="28" spans="1:5" ht="14.25" customHeight="1">
      <c r="A28" s="73" t="s">
        <v>35</v>
      </c>
      <c r="B28" s="39">
        <v>14181</v>
      </c>
      <c r="C28" s="40"/>
      <c r="D28" s="39">
        <v>14181</v>
      </c>
      <c r="E28" s="101">
        <v>1.775334884482686</v>
      </c>
    </row>
    <row r="29" spans="1:5" ht="14.25" customHeight="1">
      <c r="A29" s="73" t="s">
        <v>29</v>
      </c>
      <c r="B29" s="39"/>
      <c r="C29" s="40">
        <v>3061</v>
      </c>
      <c r="D29" s="39">
        <v>8824.863</v>
      </c>
      <c r="E29" s="101">
        <v>1.1047942412157485</v>
      </c>
    </row>
    <row r="30" spans="1:5" ht="14.25" customHeight="1">
      <c r="A30" s="73" t="s">
        <v>38</v>
      </c>
      <c r="B30" s="39">
        <v>5858</v>
      </c>
      <c r="C30" s="40">
        <v>800</v>
      </c>
      <c r="D30" s="39">
        <v>8164.4</v>
      </c>
      <c r="E30" s="101">
        <v>1.022110156608874</v>
      </c>
    </row>
    <row r="31" spans="1:5" ht="14.25" customHeight="1">
      <c r="A31" s="73" t="s">
        <v>33</v>
      </c>
      <c r="B31" s="39"/>
      <c r="C31" s="40">
        <v>1017</v>
      </c>
      <c r="D31" s="39">
        <v>2932.011</v>
      </c>
      <c r="E31" s="101">
        <v>0.3670616606718119</v>
      </c>
    </row>
    <row r="32" spans="1:5" ht="14.25" customHeight="1">
      <c r="A32" s="73" t="s">
        <v>32</v>
      </c>
      <c r="B32" s="39"/>
      <c r="C32" s="40">
        <v>813</v>
      </c>
      <c r="D32" s="39">
        <v>2343.879</v>
      </c>
      <c r="E32" s="101">
        <v>0.29343277298543075</v>
      </c>
    </row>
    <row r="33" spans="1:5" ht="14.25" customHeight="1">
      <c r="A33" s="73" t="s">
        <v>42</v>
      </c>
      <c r="B33" s="39">
        <v>5374</v>
      </c>
      <c r="C33" s="40"/>
      <c r="D33" s="39">
        <v>5374</v>
      </c>
      <c r="E33" s="101">
        <v>0.6727769317544571</v>
      </c>
    </row>
    <row r="34" spans="1:5" ht="14.25" customHeight="1">
      <c r="A34" s="73" t="s">
        <v>34</v>
      </c>
      <c r="B34" s="39"/>
      <c r="C34" s="40">
        <v>703</v>
      </c>
      <c r="D34" s="39">
        <v>2026.749</v>
      </c>
      <c r="E34" s="101">
        <v>0.25373092178198997</v>
      </c>
    </row>
    <row r="35" spans="1:5" ht="14.25" customHeight="1">
      <c r="A35" s="73" t="s">
        <v>55</v>
      </c>
      <c r="B35" s="39">
        <v>13525</v>
      </c>
      <c r="C35" s="40"/>
      <c r="D35" s="39">
        <v>13525</v>
      </c>
      <c r="E35" s="101">
        <v>1.6932095277221868</v>
      </c>
    </row>
    <row r="36" spans="1:5" ht="14.25" customHeight="1">
      <c r="A36" s="73" t="s">
        <v>39</v>
      </c>
      <c r="B36" s="39"/>
      <c r="C36" s="40">
        <v>425</v>
      </c>
      <c r="D36" s="39">
        <v>1225.275</v>
      </c>
      <c r="E36" s="101">
        <v>0.1533935160132941</v>
      </c>
    </row>
    <row r="37" spans="1:5" ht="14.25" customHeight="1">
      <c r="A37" s="73" t="s">
        <v>40</v>
      </c>
      <c r="B37" s="39"/>
      <c r="C37" s="40">
        <v>326</v>
      </c>
      <c r="D37" s="39">
        <v>939.858</v>
      </c>
      <c r="E37" s="101">
        <v>0.11766184993019732</v>
      </c>
    </row>
    <row r="38" spans="1:5" ht="14.25" customHeight="1">
      <c r="A38" s="73" t="s">
        <v>46</v>
      </c>
      <c r="B38" s="39"/>
      <c r="C38" s="40">
        <v>306</v>
      </c>
      <c r="D38" s="39">
        <v>882.198</v>
      </c>
      <c r="E38" s="101">
        <v>0.11044333152957173</v>
      </c>
    </row>
    <row r="39" spans="1:5" ht="14.25" customHeight="1">
      <c r="A39" s="73" t="s">
        <v>44</v>
      </c>
      <c r="B39" s="39"/>
      <c r="C39" s="40">
        <v>247</v>
      </c>
      <c r="D39" s="39">
        <v>712.101</v>
      </c>
      <c r="E39" s="101">
        <v>0.0891487022477262</v>
      </c>
    </row>
    <row r="40" spans="1:5" ht="14.25" customHeight="1">
      <c r="A40" s="73" t="s">
        <v>43</v>
      </c>
      <c r="B40" s="39"/>
      <c r="C40" s="40">
        <v>212</v>
      </c>
      <c r="D40" s="39">
        <v>611.196</v>
      </c>
      <c r="E40" s="101">
        <v>0.07651629504663139</v>
      </c>
    </row>
    <row r="41" spans="1:5" ht="14.25" customHeight="1">
      <c r="A41" s="73" t="s">
        <v>50</v>
      </c>
      <c r="B41" s="39"/>
      <c r="C41" s="40">
        <v>133</v>
      </c>
      <c r="D41" s="39">
        <v>383.439</v>
      </c>
      <c r="E41" s="101">
        <v>0.04800314736416027</v>
      </c>
    </row>
    <row r="42" spans="1:5" ht="14.25" customHeight="1">
      <c r="A42" s="73" t="s">
        <v>48</v>
      </c>
      <c r="B42" s="39"/>
      <c r="C42" s="40">
        <v>105</v>
      </c>
      <c r="D42" s="39">
        <v>302.715</v>
      </c>
      <c r="E42" s="101">
        <v>0.03789722160328442</v>
      </c>
    </row>
    <row r="43" spans="1:5" ht="14.25" customHeight="1">
      <c r="A43" s="73" t="s">
        <v>49</v>
      </c>
      <c r="B43" s="39"/>
      <c r="C43" s="40">
        <v>40</v>
      </c>
      <c r="D43" s="39">
        <v>115.32</v>
      </c>
      <c r="E43" s="101">
        <v>0.014437036801251206</v>
      </c>
    </row>
    <row r="44" spans="1:5" ht="14.25" customHeight="1">
      <c r="A44" s="38"/>
      <c r="B44" s="74"/>
      <c r="C44" s="75"/>
      <c r="D44" s="76"/>
      <c r="E44" s="77"/>
    </row>
    <row r="45" spans="1:5" ht="14.25" customHeight="1">
      <c r="A45" s="103" t="s">
        <v>5</v>
      </c>
      <c r="B45" s="104">
        <f>+B19+B17+B15+B10</f>
        <v>582329</v>
      </c>
      <c r="C45" s="104">
        <f>+C19+C17+C15+C10</f>
        <v>75078</v>
      </c>
      <c r="D45" s="104">
        <f>+D19+D17+D15+D10</f>
        <v>798778.567</v>
      </c>
      <c r="E45" s="105">
        <f>+E19+E17+E15+E10</f>
        <v>100.00306099865631</v>
      </c>
    </row>
    <row r="46" spans="1:5" ht="14.25" customHeight="1" hidden="1">
      <c r="A46" s="81"/>
      <c r="B46" s="82"/>
      <c r="C46" s="83"/>
      <c r="D46" s="81"/>
      <c r="E46" s="123"/>
    </row>
    <row r="47" spans="1:5" ht="14.25" customHeight="1">
      <c r="A47" s="86" t="s">
        <v>78</v>
      </c>
      <c r="B47" s="87"/>
      <c r="C47" s="87"/>
      <c r="D47" s="87"/>
      <c r="E47" s="88"/>
    </row>
    <row r="48" ht="12.75">
      <c r="A48" s="107"/>
    </row>
    <row r="49" spans="2:4" ht="12.75">
      <c r="B49" s="134">
        <f>+B45/D45</f>
        <v>0.7290243179496828</v>
      </c>
      <c r="C49" s="106"/>
      <c r="D49" s="106"/>
    </row>
    <row r="50" spans="6:7" ht="12.75">
      <c r="F50" s="129"/>
      <c r="G50" s="114"/>
    </row>
    <row r="51" spans="6:7" ht="12.75">
      <c r="F51" s="124"/>
      <c r="G51" s="114"/>
    </row>
    <row r="52" spans="6:7" ht="12.75">
      <c r="F52" s="124"/>
      <c r="G52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="80" zoomScaleNormal="80" zoomScalePageLayoutView="0" workbookViewId="0" topLeftCell="A1">
      <selection activeCell="F11" sqref="F11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81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320433</v>
      </c>
      <c r="C10" s="31">
        <f>+C13+C11+C12</f>
        <v>21563</v>
      </c>
      <c r="D10" s="31">
        <f>SUM(D11:D13)</f>
        <v>383009</v>
      </c>
      <c r="E10" s="32">
        <f>+E11+E12+E13</f>
        <v>45.44012519109262</v>
      </c>
      <c r="F10" s="114"/>
      <c r="G10" s="130"/>
    </row>
    <row r="11" spans="1:7" ht="14.25">
      <c r="A11" s="38" t="s">
        <v>12</v>
      </c>
      <c r="B11" s="39">
        <v>320141</v>
      </c>
      <c r="C11" s="40"/>
      <c r="D11" s="39">
        <v>320141</v>
      </c>
      <c r="E11" s="102">
        <v>37.98</v>
      </c>
      <c r="F11" s="114"/>
      <c r="G11" s="130"/>
    </row>
    <row r="12" spans="1:7" ht="14.25">
      <c r="A12" s="38" t="s">
        <v>13</v>
      </c>
      <c r="B12" s="39">
        <v>291</v>
      </c>
      <c r="C12" s="40">
        <v>21563</v>
      </c>
      <c r="D12" s="39">
        <v>62867</v>
      </c>
      <c r="E12" s="102">
        <v>7.46</v>
      </c>
      <c r="F12" s="114"/>
      <c r="G12" s="130"/>
    </row>
    <row r="13" spans="1:7" ht="14.25">
      <c r="A13" s="38" t="s">
        <v>14</v>
      </c>
      <c r="B13" s="39">
        <v>1</v>
      </c>
      <c r="C13" s="40"/>
      <c r="D13" s="39">
        <v>1</v>
      </c>
      <c r="E13" s="102">
        <v>0.0001251910926227125</v>
      </c>
      <c r="F13" s="114"/>
      <c r="G13" s="130"/>
    </row>
    <row r="14" spans="1:7" ht="14.25">
      <c r="A14" s="38"/>
      <c r="B14" s="39"/>
      <c r="C14" s="40"/>
      <c r="D14" s="39"/>
      <c r="E14" s="102"/>
      <c r="F14" s="114"/>
      <c r="G14" s="114"/>
    </row>
    <row r="15" spans="1:7" ht="15">
      <c r="A15" s="30" t="s">
        <v>59</v>
      </c>
      <c r="B15" s="63">
        <v>39410</v>
      </c>
      <c r="C15" s="53">
        <v>43113</v>
      </c>
      <c r="D15" s="53">
        <v>164524</v>
      </c>
      <c r="E15" s="32">
        <v>19.52</v>
      </c>
      <c r="F15" s="114"/>
      <c r="G15" s="130"/>
    </row>
    <row r="16" spans="1:7" ht="15">
      <c r="A16" s="38"/>
      <c r="B16" s="39"/>
      <c r="C16" s="40"/>
      <c r="D16" s="39"/>
      <c r="E16" s="32"/>
      <c r="F16" s="114"/>
      <c r="G16" s="114"/>
    </row>
    <row r="17" spans="1:7" ht="15">
      <c r="A17" s="30" t="s">
        <v>17</v>
      </c>
      <c r="B17" s="63">
        <v>105561</v>
      </c>
      <c r="C17" s="53"/>
      <c r="D17" s="54">
        <v>105561</v>
      </c>
      <c r="E17" s="32">
        <v>12.52</v>
      </c>
      <c r="F17" s="114"/>
      <c r="G17" s="130"/>
    </row>
    <row r="18" spans="1:7" ht="12.75">
      <c r="A18" s="64"/>
      <c r="B18" s="65"/>
      <c r="C18" s="66"/>
      <c r="D18" s="65"/>
      <c r="E18" s="126"/>
      <c r="F18" s="114"/>
      <c r="G18" s="114"/>
    </row>
    <row r="19" spans="1:7" ht="15">
      <c r="A19" s="30" t="s">
        <v>18</v>
      </c>
      <c r="B19" s="31">
        <f>+B21+B24</f>
        <v>155183</v>
      </c>
      <c r="C19" s="31">
        <f>+C21+C24</f>
        <v>11904</v>
      </c>
      <c r="D19" s="31">
        <f>+D21+D24</f>
        <v>189729</v>
      </c>
      <c r="E19" s="32">
        <f>+E21+E24</f>
        <v>22.51988105450374</v>
      </c>
      <c r="F19" s="131"/>
      <c r="G19" s="130"/>
    </row>
    <row r="20" spans="1:7" ht="14.25" customHeight="1">
      <c r="A20" s="38"/>
      <c r="B20" s="39"/>
      <c r="C20" s="40"/>
      <c r="D20" s="39"/>
      <c r="E20" s="102"/>
      <c r="F20" s="114"/>
      <c r="G20" s="114"/>
    </row>
    <row r="21" spans="1:7" ht="16.5" customHeight="1">
      <c r="A21" s="100" t="s">
        <v>19</v>
      </c>
      <c r="B21" s="31">
        <f>SUM(B22:B22)</f>
        <v>2300</v>
      </c>
      <c r="C21" s="31">
        <f>SUM(C22:C22)</f>
        <v>0</v>
      </c>
      <c r="D21" s="31">
        <f>SUM(D22:D22)</f>
        <v>2300</v>
      </c>
      <c r="E21" s="32">
        <f>SUM(E22:E22)</f>
        <v>0.27</v>
      </c>
      <c r="F21" s="33"/>
      <c r="G21" s="130"/>
    </row>
    <row r="22" spans="1:7" ht="14.25" customHeight="1">
      <c r="A22" s="72" t="s">
        <v>77</v>
      </c>
      <c r="B22" s="39">
        <v>2300</v>
      </c>
      <c r="C22" s="40"/>
      <c r="D22" s="39">
        <v>2300</v>
      </c>
      <c r="E22" s="101">
        <v>0.27</v>
      </c>
      <c r="F22" s="114"/>
      <c r="G22" s="130"/>
    </row>
    <row r="23" spans="1:7" ht="14.25" customHeight="1">
      <c r="A23" s="72"/>
      <c r="B23" s="39"/>
      <c r="C23" s="40"/>
      <c r="D23" s="39"/>
      <c r="E23" s="102"/>
      <c r="F23" s="114"/>
      <c r="G23" s="114"/>
    </row>
    <row r="24" spans="1:7" ht="14.25" customHeight="1">
      <c r="A24" s="100" t="s">
        <v>28</v>
      </c>
      <c r="B24" s="31">
        <f>SUM(B25:B45)</f>
        <v>152883</v>
      </c>
      <c r="C24" s="31">
        <f>SUM(C25:C45)</f>
        <v>11904</v>
      </c>
      <c r="D24" s="31">
        <f>SUM(D25:D45)</f>
        <v>187429</v>
      </c>
      <c r="E24" s="32">
        <f>SUM(E25:E45)</f>
        <v>22.24988105450374</v>
      </c>
      <c r="F24" s="131"/>
      <c r="G24" s="130"/>
    </row>
    <row r="25" spans="1:7" ht="14.25" customHeight="1">
      <c r="A25" s="73" t="s">
        <v>31</v>
      </c>
      <c r="B25" s="39">
        <v>42891</v>
      </c>
      <c r="C25" s="40"/>
      <c r="D25" s="39">
        <v>42891</v>
      </c>
      <c r="E25" s="101">
        <v>5.08896885823002</v>
      </c>
      <c r="F25" s="131"/>
      <c r="G25" s="133"/>
    </row>
    <row r="26" spans="1:7" ht="14.25" customHeight="1">
      <c r="A26" s="73" t="s">
        <v>61</v>
      </c>
      <c r="B26" s="39">
        <v>40800</v>
      </c>
      <c r="C26" s="40"/>
      <c r="D26" s="39">
        <v>40800</v>
      </c>
      <c r="E26" s="101">
        <v>4.840874062525584</v>
      </c>
      <c r="F26" s="131"/>
      <c r="G26" s="133"/>
    </row>
    <row r="27" spans="1:7" ht="14.25" customHeight="1">
      <c r="A27" s="73" t="s">
        <v>38</v>
      </c>
      <c r="B27" s="39">
        <v>19690</v>
      </c>
      <c r="C27" s="40">
        <v>800</v>
      </c>
      <c r="D27" s="39">
        <v>22012</v>
      </c>
      <c r="E27" s="101">
        <v>2.611699016282185</v>
      </c>
      <c r="F27" s="131"/>
      <c r="G27" s="133"/>
    </row>
    <row r="28" spans="1:7" ht="14.25" customHeight="1">
      <c r="A28" s="73" t="s">
        <v>55</v>
      </c>
      <c r="B28" s="39">
        <v>20969</v>
      </c>
      <c r="C28" s="40"/>
      <c r="D28" s="39">
        <v>20969</v>
      </c>
      <c r="E28" s="101">
        <v>2.4879482406151707</v>
      </c>
      <c r="F28" s="131"/>
      <c r="G28" s="133"/>
    </row>
    <row r="29" spans="1:7" ht="14.25" customHeight="1">
      <c r="A29" s="73" t="s">
        <v>35</v>
      </c>
      <c r="B29" s="39">
        <v>14167</v>
      </c>
      <c r="C29" s="40"/>
      <c r="D29" s="39">
        <v>14167</v>
      </c>
      <c r="E29" s="101">
        <v>1.6808985991127436</v>
      </c>
      <c r="F29" s="131"/>
      <c r="G29" s="133"/>
    </row>
    <row r="30" spans="1:7" ht="14.25" customHeight="1">
      <c r="A30" s="73" t="s">
        <v>30</v>
      </c>
      <c r="B30" s="39"/>
      <c r="C30" s="40">
        <v>3800</v>
      </c>
      <c r="D30" s="39">
        <v>11028</v>
      </c>
      <c r="E30" s="101">
        <v>1.3084597833708858</v>
      </c>
      <c r="F30" s="131"/>
      <c r="G30" s="133"/>
    </row>
    <row r="31" spans="1:7" ht="14.25" customHeight="1">
      <c r="A31" s="73" t="s">
        <v>29</v>
      </c>
      <c r="B31" s="39"/>
      <c r="C31" s="40">
        <v>2993</v>
      </c>
      <c r="D31" s="39">
        <v>8686</v>
      </c>
      <c r="E31" s="101">
        <v>1.0305841202719908</v>
      </c>
      <c r="F31" s="131"/>
      <c r="G31" s="133"/>
    </row>
    <row r="32" spans="1:7" ht="14.25" customHeight="1">
      <c r="A32" s="73" t="s">
        <v>42</v>
      </c>
      <c r="B32" s="39">
        <v>5366</v>
      </c>
      <c r="C32" s="40"/>
      <c r="D32" s="39">
        <v>5366</v>
      </c>
      <c r="E32" s="101">
        <v>0.6366698583213795</v>
      </c>
      <c r="F32" s="131"/>
      <c r="G32" s="133"/>
    </row>
    <row r="33" spans="1:7" ht="14.25" customHeight="1">
      <c r="A33" s="73" t="s">
        <v>70</v>
      </c>
      <c r="B33" s="39">
        <v>5000</v>
      </c>
      <c r="C33" s="40"/>
      <c r="D33" s="39">
        <v>5000</v>
      </c>
      <c r="E33" s="101">
        <v>0.5932443704075471</v>
      </c>
      <c r="F33" s="131"/>
      <c r="G33" s="133"/>
    </row>
    <row r="34" spans="1:7" ht="14.25" customHeight="1">
      <c r="A34" s="73" t="s">
        <v>83</v>
      </c>
      <c r="B34" s="39">
        <v>4000</v>
      </c>
      <c r="C34" s="40"/>
      <c r="D34" s="39">
        <v>4000</v>
      </c>
      <c r="E34" s="101">
        <v>0.48</v>
      </c>
      <c r="F34" s="131"/>
      <c r="G34" s="133"/>
    </row>
    <row r="35" spans="1:7" ht="14.25" customHeight="1">
      <c r="A35" s="73" t="s">
        <v>33</v>
      </c>
      <c r="B35" s="39"/>
      <c r="C35" s="40">
        <v>1016</v>
      </c>
      <c r="D35" s="39">
        <v>2948</v>
      </c>
      <c r="E35" s="101">
        <v>0.3497768807922897</v>
      </c>
      <c r="F35" s="131"/>
      <c r="G35" s="133"/>
    </row>
    <row r="36" spans="1:7" ht="14.25" customHeight="1">
      <c r="A36" s="73" t="s">
        <v>32</v>
      </c>
      <c r="B36" s="39"/>
      <c r="C36" s="40">
        <v>813</v>
      </c>
      <c r="D36" s="39">
        <v>2359</v>
      </c>
      <c r="E36" s="101">
        <v>0.27989269395828065</v>
      </c>
      <c r="F36" s="131"/>
      <c r="G36" s="133"/>
    </row>
    <row r="37" spans="1:7" ht="14.25" customHeight="1">
      <c r="A37" s="73" t="s">
        <v>34</v>
      </c>
      <c r="B37" s="39"/>
      <c r="C37" s="40">
        <v>688</v>
      </c>
      <c r="D37" s="39">
        <v>1997</v>
      </c>
      <c r="E37" s="101">
        <v>0.23694180154077427</v>
      </c>
      <c r="F37" s="131"/>
      <c r="G37" s="133"/>
    </row>
    <row r="38" spans="1:7" ht="14.25" customHeight="1">
      <c r="A38" s="73" t="s">
        <v>39</v>
      </c>
      <c r="B38" s="39"/>
      <c r="C38" s="40">
        <v>425</v>
      </c>
      <c r="D38" s="39">
        <v>1233</v>
      </c>
      <c r="E38" s="101">
        <v>0.1462940617425011</v>
      </c>
      <c r="F38" s="131"/>
      <c r="G38" s="133"/>
    </row>
    <row r="39" spans="1:7" ht="14.25" customHeight="1">
      <c r="A39" s="73" t="s">
        <v>40</v>
      </c>
      <c r="B39" s="39"/>
      <c r="C39" s="40">
        <v>326</v>
      </c>
      <c r="D39" s="39">
        <v>946</v>
      </c>
      <c r="E39" s="101">
        <v>0.1122418348811079</v>
      </c>
      <c r="F39" s="131"/>
      <c r="G39" s="133"/>
    </row>
    <row r="40" spans="1:7" ht="14.25" customHeight="1">
      <c r="A40" s="73" t="s">
        <v>46</v>
      </c>
      <c r="B40" s="39"/>
      <c r="C40" s="40">
        <v>306</v>
      </c>
      <c r="D40" s="39">
        <v>888</v>
      </c>
      <c r="E40" s="101">
        <v>0.10536020018438036</v>
      </c>
      <c r="F40" s="131"/>
      <c r="G40" s="133"/>
    </row>
    <row r="41" spans="1:7" ht="14.25" customHeight="1">
      <c r="A41" s="73" t="s">
        <v>44</v>
      </c>
      <c r="B41" s="39"/>
      <c r="C41" s="40">
        <v>247</v>
      </c>
      <c r="D41" s="39">
        <v>717</v>
      </c>
      <c r="E41" s="101">
        <v>0.08507124271644224</v>
      </c>
      <c r="F41" s="131"/>
      <c r="G41" s="133"/>
    </row>
    <row r="42" spans="1:7" ht="14.25" customHeight="1">
      <c r="A42" s="73" t="s">
        <v>43</v>
      </c>
      <c r="B42" s="39"/>
      <c r="C42" s="40">
        <v>212</v>
      </c>
      <c r="D42" s="39">
        <v>615</v>
      </c>
      <c r="E42" s="101">
        <v>0.07296905756012828</v>
      </c>
      <c r="F42" s="131"/>
      <c r="G42" s="133"/>
    </row>
    <row r="43" spans="1:7" ht="14.25" customHeight="1">
      <c r="A43" s="73" t="s">
        <v>50</v>
      </c>
      <c r="B43" s="39"/>
      <c r="C43" s="40">
        <v>133</v>
      </c>
      <c r="D43" s="39">
        <v>386</v>
      </c>
      <c r="E43" s="101">
        <v>0.045798465395462624</v>
      </c>
      <c r="F43" s="131"/>
      <c r="G43" s="133"/>
    </row>
    <row r="44" spans="1:7" ht="14.25" customHeight="1">
      <c r="A44" s="73" t="s">
        <v>48</v>
      </c>
      <c r="B44" s="39"/>
      <c r="C44" s="40">
        <v>105</v>
      </c>
      <c r="D44" s="39">
        <v>305</v>
      </c>
      <c r="E44" s="101">
        <v>0.03618790659486037</v>
      </c>
      <c r="F44" s="131"/>
      <c r="G44" s="133"/>
    </row>
    <row r="45" spans="1:7" ht="14.25" customHeight="1">
      <c r="A45" s="73" t="s">
        <v>49</v>
      </c>
      <c r="B45" s="39"/>
      <c r="C45" s="40">
        <v>40</v>
      </c>
      <c r="D45" s="39">
        <v>116</v>
      </c>
      <c r="E45" s="101">
        <v>0.02</v>
      </c>
      <c r="F45" s="131"/>
      <c r="G45" s="133"/>
    </row>
    <row r="46" spans="1:7" ht="14.25" customHeight="1">
      <c r="A46" s="38"/>
      <c r="B46" s="74"/>
      <c r="C46" s="75"/>
      <c r="D46" s="76"/>
      <c r="E46" s="77"/>
      <c r="F46" s="114"/>
      <c r="G46" s="114"/>
    </row>
    <row r="47" spans="1:7" ht="14.25" customHeight="1">
      <c r="A47" s="103" t="s">
        <v>5</v>
      </c>
      <c r="B47" s="104">
        <f>+B19+B17+B15+B10</f>
        <v>620587</v>
      </c>
      <c r="C47" s="104">
        <f>+C19+C17+C15+C10</f>
        <v>76580</v>
      </c>
      <c r="D47" s="104">
        <f>+D19+D17+D15+D10</f>
        <v>842823</v>
      </c>
      <c r="E47" s="105">
        <f>+E19+E17+E15+E10</f>
        <v>100.00000624559635</v>
      </c>
      <c r="F47" s="79"/>
      <c r="G47" s="35"/>
    </row>
    <row r="48" spans="1:7" ht="14.25" customHeight="1" hidden="1">
      <c r="A48" s="81"/>
      <c r="B48" s="82"/>
      <c r="C48" s="83"/>
      <c r="D48" s="81"/>
      <c r="E48" s="123"/>
      <c r="F48" s="114"/>
      <c r="G48" s="114"/>
    </row>
    <row r="49" spans="1:7" ht="14.25" customHeight="1">
      <c r="A49" s="86" t="s">
        <v>82</v>
      </c>
      <c r="B49" s="87"/>
      <c r="C49" s="87"/>
      <c r="D49" s="87"/>
      <c r="E49" s="88"/>
      <c r="F49" s="114"/>
      <c r="G49" s="114"/>
    </row>
    <row r="50" spans="1:7" ht="12.75">
      <c r="A50" s="107"/>
      <c r="F50" s="114"/>
      <c r="G50" s="114"/>
    </row>
    <row r="51" spans="2:7" ht="12.75">
      <c r="B51" s="106"/>
      <c r="C51" s="106"/>
      <c r="D51" s="106"/>
      <c r="E51" s="114"/>
      <c r="F51" s="114"/>
      <c r="G51" s="114"/>
    </row>
    <row r="52" spans="5:7" ht="12.75">
      <c r="E52" s="114"/>
      <c r="F52" s="131"/>
      <c r="G52" s="114"/>
    </row>
    <row r="53" spans="5:7" ht="12.75">
      <c r="E53" s="114"/>
      <c r="F53" s="114"/>
      <c r="G53" s="114"/>
    </row>
    <row r="54" spans="5:7" ht="12.75">
      <c r="E54" s="114"/>
      <c r="F54" s="114"/>
      <c r="G54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="80" zoomScaleNormal="80" zoomScalePageLayoutView="0" workbookViewId="0" topLeftCell="A1">
      <selection activeCell="C10" sqref="C10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84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348189</v>
      </c>
      <c r="C10" s="31">
        <f>+C13+C11+C12</f>
        <v>14696</v>
      </c>
      <c r="D10" s="31">
        <f>SUM(D11:D13)</f>
        <v>390396</v>
      </c>
      <c r="E10" s="32">
        <f>+E11+E12+E13</f>
        <v>46.300125191092626</v>
      </c>
      <c r="F10" s="114"/>
      <c r="G10" s="130"/>
    </row>
    <row r="11" spans="1:7" ht="14.25">
      <c r="A11" s="38" t="s">
        <v>12</v>
      </c>
      <c r="B11" s="39">
        <v>347946</v>
      </c>
      <c r="C11" s="40"/>
      <c r="D11" s="39">
        <v>347946</v>
      </c>
      <c r="E11" s="102">
        <v>41.27</v>
      </c>
      <c r="F11" s="114"/>
      <c r="G11" s="130"/>
    </row>
    <row r="12" spans="1:7" ht="14.25">
      <c r="A12" s="38" t="s">
        <v>13</v>
      </c>
      <c r="B12" s="39">
        <v>242</v>
      </c>
      <c r="C12" s="40">
        <v>14696</v>
      </c>
      <c r="D12" s="39">
        <v>42449</v>
      </c>
      <c r="E12" s="102">
        <v>5.03</v>
      </c>
      <c r="F12" s="114"/>
      <c r="G12" s="130"/>
    </row>
    <row r="13" spans="1:7" ht="14.25">
      <c r="A13" s="38" t="s">
        <v>14</v>
      </c>
      <c r="B13" s="39">
        <v>1</v>
      </c>
      <c r="C13" s="40"/>
      <c r="D13" s="39">
        <v>1</v>
      </c>
      <c r="E13" s="102">
        <v>0.0001251910926227125</v>
      </c>
      <c r="F13" s="114"/>
      <c r="G13" s="130"/>
    </row>
    <row r="14" spans="1:7" ht="14.25">
      <c r="A14" s="38"/>
      <c r="B14" s="39"/>
      <c r="C14" s="40"/>
      <c r="D14" s="39"/>
      <c r="E14" s="102"/>
      <c r="F14" s="114"/>
      <c r="G14" s="114"/>
    </row>
    <row r="15" spans="1:7" ht="15">
      <c r="A15" s="30" t="s">
        <v>59</v>
      </c>
      <c r="B15" s="63">
        <v>5736</v>
      </c>
      <c r="C15" s="53">
        <v>43311</v>
      </c>
      <c r="D15" s="53">
        <v>130125</v>
      </c>
      <c r="E15" s="32">
        <v>15.43</v>
      </c>
      <c r="F15" s="114"/>
      <c r="G15" s="130"/>
    </row>
    <row r="16" spans="1:7" ht="15">
      <c r="A16" s="38"/>
      <c r="B16" s="39"/>
      <c r="C16" s="40"/>
      <c r="D16" s="39"/>
      <c r="E16" s="32"/>
      <c r="F16" s="114"/>
      <c r="G16" s="114"/>
    </row>
    <row r="17" spans="1:7" ht="15">
      <c r="A17" s="30" t="s">
        <v>17</v>
      </c>
      <c r="B17" s="63">
        <v>100768</v>
      </c>
      <c r="C17" s="53"/>
      <c r="D17" s="54">
        <v>100768</v>
      </c>
      <c r="E17" s="32">
        <v>11.95</v>
      </c>
      <c r="F17" s="114"/>
      <c r="G17" s="130"/>
    </row>
    <row r="18" spans="1:7" ht="12.75">
      <c r="A18" s="64"/>
      <c r="B18" s="65"/>
      <c r="C18" s="66"/>
      <c r="D18" s="65"/>
      <c r="E18" s="126"/>
      <c r="F18" s="114"/>
      <c r="G18" s="114"/>
    </row>
    <row r="19" spans="1:7" ht="15">
      <c r="A19" s="30" t="s">
        <v>18</v>
      </c>
      <c r="B19" s="31">
        <f>+B21+B24</f>
        <v>167710</v>
      </c>
      <c r="C19" s="31">
        <f>+C21+C24</f>
        <v>18866</v>
      </c>
      <c r="D19" s="31">
        <f>+D21+D24</f>
        <v>221893</v>
      </c>
      <c r="E19" s="32">
        <f>+E21+E24</f>
        <v>26.31513186951334</v>
      </c>
      <c r="F19" s="131"/>
      <c r="G19" s="130"/>
    </row>
    <row r="20" spans="1:7" ht="14.25" customHeight="1">
      <c r="A20" s="38"/>
      <c r="B20" s="39"/>
      <c r="C20" s="40"/>
      <c r="D20" s="39"/>
      <c r="E20" s="102"/>
      <c r="F20" s="114"/>
      <c r="G20" s="114"/>
    </row>
    <row r="21" spans="1:7" ht="16.5" customHeight="1">
      <c r="A21" s="100" t="s">
        <v>19</v>
      </c>
      <c r="B21" s="31">
        <f>SUM(B22:B22)</f>
        <v>2300</v>
      </c>
      <c r="C21" s="31">
        <f>SUM(C22:C22)</f>
        <v>0</v>
      </c>
      <c r="D21" s="31">
        <f>SUM(D22:D22)</f>
        <v>2300</v>
      </c>
      <c r="E21" s="32">
        <f>SUM(E22:E22)</f>
        <v>0.27</v>
      </c>
      <c r="F21" s="33"/>
      <c r="G21" s="130"/>
    </row>
    <row r="22" spans="1:7" ht="14.25" customHeight="1">
      <c r="A22" s="72" t="s">
        <v>77</v>
      </c>
      <c r="B22" s="39">
        <v>2300</v>
      </c>
      <c r="C22" s="40"/>
      <c r="D22" s="39">
        <v>2300</v>
      </c>
      <c r="E22" s="101">
        <v>0.27</v>
      </c>
      <c r="F22" s="114"/>
      <c r="G22" s="130"/>
    </row>
    <row r="23" spans="1:7" ht="14.25" customHeight="1">
      <c r="A23" s="72"/>
      <c r="B23" s="39"/>
      <c r="C23" s="40"/>
      <c r="D23" s="39"/>
      <c r="E23" s="102"/>
      <c r="F23" s="114"/>
      <c r="G23" s="114"/>
    </row>
    <row r="24" spans="1:7" ht="14.25" customHeight="1">
      <c r="A24" s="100" t="s">
        <v>28</v>
      </c>
      <c r="B24" s="31">
        <f>SUM(B25:B47)</f>
        <v>165410</v>
      </c>
      <c r="C24" s="31">
        <f>SUM(C25:C47)</f>
        <v>18866</v>
      </c>
      <c r="D24" s="31">
        <f>SUM(D25:D47)</f>
        <v>219593</v>
      </c>
      <c r="E24" s="32">
        <f>SUM(E25:E47)</f>
        <v>26.04513186951334</v>
      </c>
      <c r="F24" s="131"/>
      <c r="G24" s="130"/>
    </row>
    <row r="25" spans="1:7" ht="14.25" customHeight="1">
      <c r="A25" s="73" t="s">
        <v>31</v>
      </c>
      <c r="B25" s="39">
        <v>50218</v>
      </c>
      <c r="C25" s="40"/>
      <c r="D25" s="39">
        <v>50218</v>
      </c>
      <c r="E25" s="101">
        <v>5.955772300642091</v>
      </c>
      <c r="F25" s="131"/>
      <c r="G25" s="133"/>
    </row>
    <row r="26" spans="1:7" ht="14.25" customHeight="1">
      <c r="A26" s="73" t="s">
        <v>61</v>
      </c>
      <c r="B26" s="39">
        <v>40633</v>
      </c>
      <c r="C26" s="40"/>
      <c r="D26" s="39">
        <v>40633</v>
      </c>
      <c r="E26" s="101">
        <v>4.8190070471143835</v>
      </c>
      <c r="F26" s="131"/>
      <c r="G26" s="133"/>
    </row>
    <row r="27" spans="1:7" ht="14.25" customHeight="1">
      <c r="A27" s="73" t="s">
        <v>55</v>
      </c>
      <c r="B27" s="39">
        <v>25239</v>
      </c>
      <c r="C27" s="40"/>
      <c r="D27" s="39">
        <v>25239</v>
      </c>
      <c r="E27" s="101">
        <v>2.9933039367538683</v>
      </c>
      <c r="F27" s="131"/>
      <c r="G27" s="133"/>
    </row>
    <row r="28" spans="1:7" ht="14.25" customHeight="1">
      <c r="A28" s="73" t="s">
        <v>38</v>
      </c>
      <c r="B28" s="39">
        <v>19009</v>
      </c>
      <c r="C28" s="40">
        <v>801</v>
      </c>
      <c r="D28" s="39">
        <v>21309</v>
      </c>
      <c r="E28" s="101">
        <v>2.527212393053931</v>
      </c>
      <c r="F28" s="131"/>
      <c r="G28" s="133"/>
    </row>
    <row r="29" spans="1:7" ht="14.25" customHeight="1">
      <c r="A29" s="73" t="s">
        <v>87</v>
      </c>
      <c r="B29" s="39"/>
      <c r="C29" s="40">
        <v>6015</v>
      </c>
      <c r="D29" s="39">
        <v>17275</v>
      </c>
      <c r="E29" s="101">
        <v>2.048786620207737</v>
      </c>
      <c r="F29" s="131"/>
      <c r="G29" s="133"/>
    </row>
    <row r="30" spans="1:7" ht="14.25" customHeight="1">
      <c r="A30" s="73" t="s">
        <v>35</v>
      </c>
      <c r="B30" s="39">
        <v>14153</v>
      </c>
      <c r="C30" s="40"/>
      <c r="D30" s="39">
        <v>14153</v>
      </c>
      <c r="E30" s="101">
        <v>1.67852254910565</v>
      </c>
      <c r="F30" s="131"/>
      <c r="G30" s="133"/>
    </row>
    <row r="31" spans="1:7" ht="14.25" customHeight="1">
      <c r="A31" s="73" t="s">
        <v>30</v>
      </c>
      <c r="B31" s="39"/>
      <c r="C31" s="40">
        <v>4812</v>
      </c>
      <c r="D31" s="39">
        <v>13820</v>
      </c>
      <c r="E31" s="101">
        <v>1.6390292961661896</v>
      </c>
      <c r="F31" s="131"/>
      <c r="G31" s="133"/>
    </row>
    <row r="32" spans="1:7" ht="14.25" customHeight="1">
      <c r="A32" s="73" t="s">
        <v>29</v>
      </c>
      <c r="B32" s="39"/>
      <c r="C32" s="40">
        <v>3000</v>
      </c>
      <c r="D32" s="39">
        <v>8616</v>
      </c>
      <c r="E32" s="101">
        <v>1.021843445424594</v>
      </c>
      <c r="F32" s="131"/>
      <c r="G32" s="133"/>
    </row>
    <row r="33" spans="1:7" ht="14.25" customHeight="1">
      <c r="A33" s="73" t="s">
        <v>70</v>
      </c>
      <c r="B33" s="39">
        <v>5000</v>
      </c>
      <c r="C33" s="40"/>
      <c r="D33" s="39">
        <v>5000</v>
      </c>
      <c r="E33" s="101">
        <v>0.592991785877782</v>
      </c>
      <c r="F33" s="131"/>
      <c r="G33" s="133"/>
    </row>
    <row r="34" spans="1:7" ht="14.25" customHeight="1">
      <c r="A34" s="73" t="s">
        <v>42</v>
      </c>
      <c r="B34" s="39">
        <v>4908</v>
      </c>
      <c r="C34" s="40"/>
      <c r="D34" s="39">
        <v>4908</v>
      </c>
      <c r="E34" s="101">
        <v>0.5820807370176307</v>
      </c>
      <c r="F34" s="131"/>
      <c r="G34" s="133"/>
    </row>
    <row r="35" spans="1:7" ht="14.25" customHeight="1">
      <c r="A35" s="73" t="s">
        <v>83</v>
      </c>
      <c r="B35" s="39">
        <v>4000</v>
      </c>
      <c r="C35" s="40"/>
      <c r="D35" s="39">
        <v>4000</v>
      </c>
      <c r="E35" s="101">
        <v>0.47439342870222556</v>
      </c>
      <c r="F35" s="131"/>
      <c r="G35" s="133"/>
    </row>
    <row r="36" spans="1:7" ht="14.25" customHeight="1">
      <c r="A36" s="73" t="s">
        <v>33</v>
      </c>
      <c r="B36" s="39"/>
      <c r="C36" s="40">
        <v>1017</v>
      </c>
      <c r="D36" s="39">
        <v>2921</v>
      </c>
      <c r="E36" s="101">
        <v>0.3464258013098003</v>
      </c>
      <c r="F36" s="131"/>
      <c r="G36" s="133"/>
    </row>
    <row r="37" spans="1:7" ht="14.25" customHeight="1">
      <c r="A37" s="73" t="s">
        <v>32</v>
      </c>
      <c r="B37" s="39"/>
      <c r="C37" s="40">
        <v>815</v>
      </c>
      <c r="D37" s="39">
        <v>2341</v>
      </c>
      <c r="E37" s="101">
        <v>0.27763875414797756</v>
      </c>
      <c r="F37" s="131"/>
      <c r="G37" s="133"/>
    </row>
    <row r="38" spans="1:7" ht="14.25" customHeight="1">
      <c r="A38" s="73" t="s">
        <v>86</v>
      </c>
      <c r="B38" s="39">
        <v>2250</v>
      </c>
      <c r="C38" s="40"/>
      <c r="D38" s="39">
        <v>2250</v>
      </c>
      <c r="E38" s="101">
        <v>0.2668463036450019</v>
      </c>
      <c r="F38" s="131"/>
      <c r="G38" s="133"/>
    </row>
    <row r="39" spans="1:7" ht="14.25" customHeight="1">
      <c r="A39" s="73" t="s">
        <v>34</v>
      </c>
      <c r="B39" s="39"/>
      <c r="C39" s="40">
        <v>674</v>
      </c>
      <c r="D39" s="39">
        <v>1936</v>
      </c>
      <c r="E39" s="101">
        <v>0.2296064194918772</v>
      </c>
      <c r="F39" s="131"/>
      <c r="G39" s="133"/>
    </row>
    <row r="40" spans="1:7" ht="14.25" customHeight="1">
      <c r="A40" s="73" t="s">
        <v>39</v>
      </c>
      <c r="B40" s="39"/>
      <c r="C40" s="40">
        <v>426</v>
      </c>
      <c r="D40" s="39">
        <v>1223</v>
      </c>
      <c r="E40" s="101">
        <v>0.14504579082570548</v>
      </c>
      <c r="F40" s="131"/>
      <c r="G40" s="133"/>
    </row>
    <row r="41" spans="1:7" ht="14.25" customHeight="1">
      <c r="A41" s="73" t="s">
        <v>40</v>
      </c>
      <c r="B41" s="39"/>
      <c r="C41" s="40">
        <v>327</v>
      </c>
      <c r="D41" s="39">
        <v>939</v>
      </c>
      <c r="E41" s="101">
        <v>0.11136385738784746</v>
      </c>
      <c r="F41" s="131"/>
      <c r="G41" s="133"/>
    </row>
    <row r="42" spans="1:7" ht="14.25" customHeight="1">
      <c r="A42" s="73" t="s">
        <v>46</v>
      </c>
      <c r="B42" s="39"/>
      <c r="C42" s="40">
        <v>307</v>
      </c>
      <c r="D42" s="39">
        <v>882</v>
      </c>
      <c r="E42" s="101">
        <v>0.10460375102884076</v>
      </c>
      <c r="F42" s="131"/>
      <c r="G42" s="133"/>
    </row>
    <row r="43" spans="1:7" ht="14.25" customHeight="1">
      <c r="A43" s="73" t="s">
        <v>44</v>
      </c>
      <c r="B43" s="39"/>
      <c r="C43" s="40">
        <v>219</v>
      </c>
      <c r="D43" s="39">
        <v>629</v>
      </c>
      <c r="E43" s="101">
        <v>0.08</v>
      </c>
      <c r="F43" s="131"/>
      <c r="G43" s="133"/>
    </row>
    <row r="44" spans="1:7" ht="14.25" customHeight="1">
      <c r="A44" s="73" t="s">
        <v>43</v>
      </c>
      <c r="B44" s="39"/>
      <c r="C44" s="40">
        <v>177</v>
      </c>
      <c r="D44" s="39">
        <v>508</v>
      </c>
      <c r="E44" s="101">
        <v>0.060247965445182655</v>
      </c>
      <c r="F44" s="131"/>
      <c r="G44" s="133"/>
    </row>
    <row r="45" spans="1:7" ht="14.25" customHeight="1">
      <c r="A45" s="73" t="s">
        <v>50</v>
      </c>
      <c r="B45" s="39"/>
      <c r="C45" s="40">
        <v>131</v>
      </c>
      <c r="D45" s="39">
        <v>376</v>
      </c>
      <c r="E45" s="101">
        <v>0.04459298229800921</v>
      </c>
      <c r="F45" s="131"/>
      <c r="G45" s="133"/>
    </row>
    <row r="46" spans="1:7" ht="14.25" customHeight="1">
      <c r="A46" s="73" t="s">
        <v>48</v>
      </c>
      <c r="B46" s="39"/>
      <c r="C46" s="40">
        <v>105</v>
      </c>
      <c r="D46" s="39">
        <v>302</v>
      </c>
      <c r="E46" s="101">
        <v>0.03581670386701803</v>
      </c>
      <c r="F46" s="131"/>
      <c r="G46" s="133"/>
    </row>
    <row r="47" spans="1:7" ht="14.25" customHeight="1">
      <c r="A47" s="73" t="s">
        <v>49</v>
      </c>
      <c r="B47" s="39"/>
      <c r="C47" s="40">
        <v>40</v>
      </c>
      <c r="D47" s="39">
        <v>115</v>
      </c>
      <c r="E47" s="101">
        <v>0.01</v>
      </c>
      <c r="F47" s="131"/>
      <c r="G47" s="130"/>
    </row>
    <row r="48" spans="1:7" ht="14.25" customHeight="1">
      <c r="A48" s="38"/>
      <c r="B48" s="74"/>
      <c r="C48" s="75"/>
      <c r="D48" s="76"/>
      <c r="E48" s="77"/>
      <c r="F48" s="114"/>
      <c r="G48" s="114"/>
    </row>
    <row r="49" spans="1:7" ht="14.25" customHeight="1">
      <c r="A49" s="103" t="s">
        <v>5</v>
      </c>
      <c r="B49" s="104">
        <f>+B19+B17+B15+B10</f>
        <v>622403</v>
      </c>
      <c r="C49" s="104">
        <f>+C19+C17+C15+C10</f>
        <v>76873</v>
      </c>
      <c r="D49" s="104">
        <f>+D19+D17+D15+D10</f>
        <v>843182</v>
      </c>
      <c r="E49" s="105">
        <f>+E19+E17+E15+E10</f>
        <v>99.99525706060597</v>
      </c>
      <c r="F49" s="79"/>
      <c r="G49" s="35"/>
    </row>
    <row r="50" spans="1:7" ht="14.25" customHeight="1" hidden="1">
      <c r="A50" s="81"/>
      <c r="B50" s="82"/>
      <c r="C50" s="83"/>
      <c r="D50" s="81"/>
      <c r="E50" s="123"/>
      <c r="F50" s="114"/>
      <c r="G50" s="114"/>
    </row>
    <row r="51" spans="1:7" ht="14.25" customHeight="1">
      <c r="A51" s="86" t="s">
        <v>85</v>
      </c>
      <c r="B51" s="87"/>
      <c r="C51" s="87"/>
      <c r="D51" s="87"/>
      <c r="E51" s="88"/>
      <c r="F51" s="114"/>
      <c r="G51" s="114"/>
    </row>
    <row r="52" spans="1:7" ht="12.75">
      <c r="A52" s="107"/>
      <c r="F52" s="114"/>
      <c r="G52" s="114"/>
    </row>
    <row r="53" spans="2:7" ht="12.75">
      <c r="B53" s="106"/>
      <c r="C53" s="106"/>
      <c r="D53" s="106"/>
      <c r="F53" s="114"/>
      <c r="G53" s="114"/>
    </row>
    <row r="54" spans="6:7" ht="12.75">
      <c r="F54" s="129"/>
      <c r="G54" s="114"/>
    </row>
    <row r="55" spans="6:7" ht="12.75">
      <c r="F55" s="124"/>
      <c r="G55" s="114"/>
    </row>
    <row r="56" spans="6:7" ht="12.75">
      <c r="F56" s="124"/>
      <c r="G56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4" sqref="A4:E4"/>
    </sheetView>
  </sheetViews>
  <sheetFormatPr defaultColWidth="11.421875" defaultRowHeight="12.75"/>
  <cols>
    <col min="1" max="1" width="32.8515625" style="0" bestFit="1" customWidth="1"/>
    <col min="2" max="2" width="14.28125" style="0" customWidth="1"/>
    <col min="3" max="3" width="15.8515625" style="0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88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45">
      <c r="A6" s="11"/>
      <c r="B6" s="12" t="s">
        <v>3</v>
      </c>
      <c r="C6" s="12" t="s">
        <v>4</v>
      </c>
      <c r="D6" s="140" t="s">
        <v>5</v>
      </c>
      <c r="E6" s="141"/>
    </row>
    <row r="7" spans="1:5" ht="15" customHeight="1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6" ht="15">
      <c r="A10" s="30" t="s">
        <v>11</v>
      </c>
      <c r="B10" s="31">
        <f>+B13+B11+B12</f>
        <v>353526</v>
      </c>
      <c r="C10" s="31">
        <f>+C13+C11+C12</f>
        <v>14358</v>
      </c>
      <c r="D10" s="31">
        <f>SUM(D11:D13)</f>
        <v>394992</v>
      </c>
      <c r="E10" s="32">
        <f>+E11+E12+E13</f>
        <v>46.67012519109262</v>
      </c>
      <c r="F10" s="114"/>
    </row>
    <row r="11" spans="1:6" ht="14.25">
      <c r="A11" s="38" t="s">
        <v>12</v>
      </c>
      <c r="B11" s="39">
        <v>353519</v>
      </c>
      <c r="C11" s="40"/>
      <c r="D11" s="39">
        <v>353519</v>
      </c>
      <c r="E11" s="102">
        <v>41.77</v>
      </c>
      <c r="F11" s="114"/>
    </row>
    <row r="12" spans="1:6" ht="14.25">
      <c r="A12" s="38" t="s">
        <v>13</v>
      </c>
      <c r="B12" s="39">
        <v>6</v>
      </c>
      <c r="C12" s="40">
        <v>14358</v>
      </c>
      <c r="D12" s="39">
        <v>41472</v>
      </c>
      <c r="E12" s="102">
        <v>4.9</v>
      </c>
      <c r="F12" s="114"/>
    </row>
    <row r="13" spans="1:6" ht="14.25">
      <c r="A13" s="38" t="s">
        <v>14</v>
      </c>
      <c r="B13" s="39">
        <v>1</v>
      </c>
      <c r="C13" s="40"/>
      <c r="D13" s="39">
        <v>1</v>
      </c>
      <c r="E13" s="102">
        <v>0.0001251910926227125</v>
      </c>
      <c r="F13" s="114"/>
    </row>
    <row r="14" spans="1:6" ht="14.25">
      <c r="A14" s="38"/>
      <c r="B14" s="39"/>
      <c r="C14" s="40"/>
      <c r="D14" s="39"/>
      <c r="E14" s="102"/>
      <c r="F14" s="114"/>
    </row>
    <row r="15" spans="1:6" ht="15">
      <c r="A15" s="30" t="s">
        <v>59</v>
      </c>
      <c r="B15" s="63">
        <v>5752</v>
      </c>
      <c r="C15" s="53">
        <v>34173</v>
      </c>
      <c r="D15" s="53">
        <v>104444</v>
      </c>
      <c r="E15" s="32">
        <v>12.34</v>
      </c>
      <c r="F15" s="114"/>
    </row>
    <row r="16" spans="1:6" ht="15">
      <c r="A16" s="38"/>
      <c r="B16" s="39"/>
      <c r="C16" s="40"/>
      <c r="D16" s="39"/>
      <c r="E16" s="32"/>
      <c r="F16" s="114"/>
    </row>
    <row r="17" spans="1:6" ht="15">
      <c r="A17" s="30" t="s">
        <v>17</v>
      </c>
      <c r="B17" s="63">
        <v>93077</v>
      </c>
      <c r="C17" s="53"/>
      <c r="D17" s="54">
        <v>93077</v>
      </c>
      <c r="E17" s="32">
        <v>11</v>
      </c>
      <c r="F17" s="114"/>
    </row>
    <row r="18" spans="1:6" ht="12.75">
      <c r="A18" s="64"/>
      <c r="B18" s="65"/>
      <c r="C18" s="66"/>
      <c r="D18" s="65"/>
      <c r="E18" s="126"/>
      <c r="F18" s="114"/>
    </row>
    <row r="19" spans="1:6" ht="15">
      <c r="A19" s="30" t="s">
        <v>18</v>
      </c>
      <c r="B19" s="31">
        <f>+B21+B25</f>
        <v>170754</v>
      </c>
      <c r="C19" s="31">
        <f>+C21+C25</f>
        <v>28786</v>
      </c>
      <c r="D19" s="31">
        <f>+D21+D25</f>
        <v>253886</v>
      </c>
      <c r="E19" s="32">
        <f>+E21+E25</f>
        <v>29.989737499689856</v>
      </c>
      <c r="F19" s="131"/>
    </row>
    <row r="20" spans="1:6" ht="14.25">
      <c r="A20" s="38"/>
      <c r="B20" s="39"/>
      <c r="C20" s="40"/>
      <c r="D20" s="39"/>
      <c r="E20" s="102"/>
      <c r="F20" s="114"/>
    </row>
    <row r="21" spans="1:6" ht="45">
      <c r="A21" s="100" t="s">
        <v>19</v>
      </c>
      <c r="B21" s="31">
        <f>SUM(B22:B23)</f>
        <v>7300</v>
      </c>
      <c r="C21" s="31">
        <f>SUM(C22:C23)</f>
        <v>992</v>
      </c>
      <c r="D21" s="31">
        <f>SUM(D22:D23)</f>
        <v>10165</v>
      </c>
      <c r="E21" s="32">
        <f>SUM(E22:E23)</f>
        <v>1.2</v>
      </c>
      <c r="F21" s="33"/>
    </row>
    <row r="22" spans="1:6" ht="28.5">
      <c r="A22" s="72" t="s">
        <v>77</v>
      </c>
      <c r="B22" s="39">
        <v>7300</v>
      </c>
      <c r="C22" s="40"/>
      <c r="D22" s="39">
        <v>7300</v>
      </c>
      <c r="E22" s="101">
        <v>0.86</v>
      </c>
      <c r="F22" s="114"/>
    </row>
    <row r="23" spans="1:6" ht="28.5">
      <c r="A23" s="72" t="s">
        <v>57</v>
      </c>
      <c r="B23" s="39"/>
      <c r="C23" s="40">
        <v>992</v>
      </c>
      <c r="D23" s="39">
        <v>2865</v>
      </c>
      <c r="E23" s="102">
        <v>0.34</v>
      </c>
      <c r="F23" s="114"/>
    </row>
    <row r="24" spans="1:6" ht="15">
      <c r="A24" s="100"/>
      <c r="B24" s="31"/>
      <c r="C24" s="31"/>
      <c r="D24" s="31"/>
      <c r="E24" s="32"/>
      <c r="F24" s="131"/>
    </row>
    <row r="25" spans="1:6" ht="14.25">
      <c r="A25" s="73" t="s">
        <v>28</v>
      </c>
      <c r="B25" s="39">
        <f>SUM(B26:B49)</f>
        <v>163454</v>
      </c>
      <c r="C25" s="40">
        <f>SUM(C26:C49)</f>
        <v>27794</v>
      </c>
      <c r="D25" s="39">
        <f>SUM(D26:D49)</f>
        <v>243721</v>
      </c>
      <c r="E25" s="101">
        <f>SUM(E26:E49)</f>
        <v>28.789737499689856</v>
      </c>
      <c r="F25" s="131"/>
    </row>
    <row r="26" spans="1:6" ht="14.25">
      <c r="A26" s="73" t="s">
        <v>31</v>
      </c>
      <c r="B26" s="39">
        <v>50136</v>
      </c>
      <c r="C26" s="40"/>
      <c r="D26" s="39">
        <v>50136</v>
      </c>
      <c r="E26" s="101">
        <v>5.923447452088199</v>
      </c>
      <c r="F26" s="131"/>
    </row>
    <row r="27" spans="1:6" ht="14.25">
      <c r="A27" s="73" t="s">
        <v>61</v>
      </c>
      <c r="B27" s="39">
        <v>39891</v>
      </c>
      <c r="C27" s="40"/>
      <c r="D27" s="39">
        <v>39891</v>
      </c>
      <c r="E27" s="101">
        <v>4.713025417090521</v>
      </c>
      <c r="F27" s="131"/>
    </row>
    <row r="28" spans="1:6" ht="14.25">
      <c r="A28" s="73" t="s">
        <v>55</v>
      </c>
      <c r="B28" s="39">
        <v>25183</v>
      </c>
      <c r="C28" s="40"/>
      <c r="D28" s="39">
        <v>25183</v>
      </c>
      <c r="E28" s="101">
        <v>2.97</v>
      </c>
      <c r="F28" s="131"/>
    </row>
    <row r="29" spans="1:6" ht="14.25">
      <c r="A29" s="73" t="s">
        <v>38</v>
      </c>
      <c r="B29" s="39">
        <v>18953</v>
      </c>
      <c r="C29" s="40">
        <v>800</v>
      </c>
      <c r="D29" s="39">
        <v>21263</v>
      </c>
      <c r="E29" s="101">
        <v>2.512172155212849</v>
      </c>
      <c r="F29" s="131"/>
    </row>
    <row r="30" spans="1:6" ht="14.25">
      <c r="A30" s="73" t="s">
        <v>87</v>
      </c>
      <c r="B30" s="39"/>
      <c r="C30" s="40">
        <v>6000</v>
      </c>
      <c r="D30" s="39">
        <v>17328</v>
      </c>
      <c r="E30" s="101">
        <v>2.047261397993145</v>
      </c>
      <c r="F30" s="131"/>
    </row>
    <row r="31" spans="1:6" ht="14.25">
      <c r="A31" s="73" t="s">
        <v>56</v>
      </c>
      <c r="B31" s="39"/>
      <c r="C31" s="40">
        <v>6094</v>
      </c>
      <c r="D31" s="39">
        <v>17599</v>
      </c>
      <c r="E31" s="101">
        <v>2.079279394233689</v>
      </c>
      <c r="F31" s="131"/>
    </row>
    <row r="32" spans="1:6" ht="14.25">
      <c r="A32" s="73" t="s">
        <v>35</v>
      </c>
      <c r="B32" s="39">
        <v>14139</v>
      </c>
      <c r="C32" s="40"/>
      <c r="D32" s="39">
        <v>14139</v>
      </c>
      <c r="E32" s="101">
        <v>1.6704887411256393</v>
      </c>
      <c r="F32" s="131"/>
    </row>
    <row r="33" spans="1:6" ht="14.25">
      <c r="A33" s="73" t="s">
        <v>30</v>
      </c>
      <c r="B33" s="39"/>
      <c r="C33" s="40">
        <v>4800</v>
      </c>
      <c r="D33" s="39">
        <v>13862</v>
      </c>
      <c r="E33" s="101">
        <v>1.6377618593594747</v>
      </c>
      <c r="F33" s="131"/>
    </row>
    <row r="34" spans="1:6" ht="14.25">
      <c r="A34" s="73" t="s">
        <v>89</v>
      </c>
      <c r="B34" s="39"/>
      <c r="C34" s="40">
        <v>3000</v>
      </c>
      <c r="D34" s="39">
        <v>8664</v>
      </c>
      <c r="E34" s="101">
        <v>1.0236306989965724</v>
      </c>
      <c r="F34" s="131"/>
    </row>
    <row r="35" spans="1:6" ht="14.25">
      <c r="A35" s="73" t="s">
        <v>29</v>
      </c>
      <c r="B35" s="39"/>
      <c r="C35" s="40">
        <v>2980</v>
      </c>
      <c r="D35" s="39">
        <v>8606</v>
      </c>
      <c r="E35" s="101">
        <v>1.0167781389155706</v>
      </c>
      <c r="F35" s="131"/>
    </row>
    <row r="36" spans="1:6" ht="14.25">
      <c r="A36" s="73" t="s">
        <v>70</v>
      </c>
      <c r="B36" s="39">
        <v>5000</v>
      </c>
      <c r="C36" s="40"/>
      <c r="D36" s="39">
        <v>5000</v>
      </c>
      <c r="E36" s="101">
        <v>0.5907379380174126</v>
      </c>
      <c r="F36" s="131"/>
    </row>
    <row r="37" spans="1:6" ht="14.25">
      <c r="A37" s="73" t="s">
        <v>42</v>
      </c>
      <c r="B37" s="39">
        <v>4902</v>
      </c>
      <c r="C37" s="40"/>
      <c r="D37" s="39">
        <v>4902</v>
      </c>
      <c r="E37" s="101">
        <v>0.5791594744322713</v>
      </c>
      <c r="F37" s="131"/>
    </row>
    <row r="38" spans="1:6" ht="14.25">
      <c r="A38" s="73" t="s">
        <v>83</v>
      </c>
      <c r="B38" s="39">
        <v>3000</v>
      </c>
      <c r="C38" s="40"/>
      <c r="D38" s="39">
        <v>3000</v>
      </c>
      <c r="E38" s="101">
        <v>0.35444276281044756</v>
      </c>
      <c r="F38" s="131"/>
    </row>
    <row r="39" spans="1:6" ht="14.25">
      <c r="A39" s="73" t="s">
        <v>33</v>
      </c>
      <c r="B39" s="39"/>
      <c r="C39" s="40">
        <v>1014</v>
      </c>
      <c r="D39" s="39">
        <v>2928</v>
      </c>
      <c r="E39" s="101">
        <v>0.3459361365029968</v>
      </c>
      <c r="F39" s="131"/>
    </row>
    <row r="40" spans="1:6" ht="14.25">
      <c r="A40" s="73" t="s">
        <v>32</v>
      </c>
      <c r="B40" s="39"/>
      <c r="C40" s="40">
        <v>813</v>
      </c>
      <c r="D40" s="39">
        <v>2348</v>
      </c>
      <c r="E40" s="101">
        <v>0.2774105356929769</v>
      </c>
      <c r="F40" s="131"/>
    </row>
    <row r="41" spans="1:6" ht="14.25">
      <c r="A41" s="73" t="s">
        <v>86</v>
      </c>
      <c r="B41" s="39">
        <v>2250</v>
      </c>
      <c r="C41" s="40"/>
      <c r="D41" s="39">
        <v>2250</v>
      </c>
      <c r="E41" s="101">
        <v>0.26583207210783566</v>
      </c>
      <c r="F41" s="131"/>
    </row>
    <row r="42" spans="1:6" ht="14.25">
      <c r="A42" s="73" t="s">
        <v>34</v>
      </c>
      <c r="B42" s="39"/>
      <c r="C42" s="40">
        <v>663</v>
      </c>
      <c r="D42" s="39">
        <v>1915</v>
      </c>
      <c r="E42" s="101">
        <v>0.226252630260669</v>
      </c>
      <c r="F42" s="131"/>
    </row>
    <row r="43" spans="1:6" ht="14.25">
      <c r="A43" s="73" t="s">
        <v>39</v>
      </c>
      <c r="B43" s="39"/>
      <c r="C43" s="40">
        <v>389</v>
      </c>
      <c r="D43" s="39">
        <v>1123</v>
      </c>
      <c r="E43" s="101">
        <v>0.13267974087871087</v>
      </c>
      <c r="F43" s="131"/>
    </row>
    <row r="44" spans="1:6" ht="14.25">
      <c r="A44" s="73" t="s">
        <v>40</v>
      </c>
      <c r="B44" s="39"/>
      <c r="C44" s="40">
        <v>326</v>
      </c>
      <c r="D44" s="39">
        <v>941</v>
      </c>
      <c r="E44" s="101">
        <v>0.11117687993487706</v>
      </c>
      <c r="F44" s="131"/>
    </row>
    <row r="45" spans="1:6" ht="14.25">
      <c r="A45" s="73" t="s">
        <v>46</v>
      </c>
      <c r="B45" s="39"/>
      <c r="C45" s="40">
        <v>306</v>
      </c>
      <c r="D45" s="39">
        <v>884</v>
      </c>
      <c r="E45" s="101">
        <v>0.10444246744147855</v>
      </c>
      <c r="F45" s="131"/>
    </row>
    <row r="46" spans="1:6" ht="14.25">
      <c r="A46" s="73" t="s">
        <v>44</v>
      </c>
      <c r="B46" s="39"/>
      <c r="C46" s="40">
        <v>218</v>
      </c>
      <c r="D46" s="39">
        <v>630</v>
      </c>
      <c r="E46" s="101">
        <v>0.07443298019019398</v>
      </c>
      <c r="F46" s="131"/>
    </row>
    <row r="47" spans="1:6" ht="14.25">
      <c r="A47" s="73" t="s">
        <v>43</v>
      </c>
      <c r="B47" s="39"/>
      <c r="C47" s="40">
        <v>176</v>
      </c>
      <c r="D47" s="39">
        <v>508</v>
      </c>
      <c r="E47" s="101">
        <v>0.06001897450256912</v>
      </c>
      <c r="F47" s="131"/>
    </row>
    <row r="48" spans="1:6" ht="14.25">
      <c r="A48" s="38" t="s">
        <v>50</v>
      </c>
      <c r="B48" s="74"/>
      <c r="C48" s="75">
        <v>131</v>
      </c>
      <c r="D48" s="76">
        <v>378</v>
      </c>
      <c r="E48" s="77">
        <v>0.04465978811411639</v>
      </c>
      <c r="F48" s="114"/>
    </row>
    <row r="49" spans="1:6" ht="15">
      <c r="A49" s="103" t="s">
        <v>48</v>
      </c>
      <c r="B49" s="104"/>
      <c r="C49" s="104">
        <v>84</v>
      </c>
      <c r="D49" s="104">
        <v>243</v>
      </c>
      <c r="E49" s="105">
        <v>0.028709863787646256</v>
      </c>
      <c r="F49" s="79"/>
    </row>
    <row r="50" spans="1:6" ht="12.75">
      <c r="A50" s="81"/>
      <c r="B50" s="82"/>
      <c r="C50" s="83"/>
      <c r="D50" s="81"/>
      <c r="E50" s="123"/>
      <c r="F50" s="114"/>
    </row>
    <row r="51" spans="1:6" ht="12.75">
      <c r="A51" s="86" t="s">
        <v>5</v>
      </c>
      <c r="B51" s="87">
        <f>+B19+B17+B15+B10</f>
        <v>623109</v>
      </c>
      <c r="C51" s="87">
        <f>+C19+C17+C15+C10</f>
        <v>77317</v>
      </c>
      <c r="D51" s="87">
        <f>+D19+D17+D15+D10</f>
        <v>846399</v>
      </c>
      <c r="E51" s="88">
        <f>+E19+E17+E15+E10</f>
        <v>99.99986269078248</v>
      </c>
      <c r="F51" s="114"/>
    </row>
    <row r="52" spans="1:6" ht="12.75">
      <c r="A52" s="107"/>
      <c r="F52" s="114"/>
    </row>
    <row r="53" spans="1:6" ht="12.75">
      <c r="A53" t="s">
        <v>90</v>
      </c>
      <c r="B53" s="106"/>
      <c r="C53" s="106"/>
      <c r="D53" s="106"/>
      <c r="F53" s="114"/>
    </row>
  </sheetData>
  <sheetProtection/>
  <mergeCells count="7">
    <mergeCell ref="D7:D8"/>
    <mergeCell ref="A1:E1"/>
    <mergeCell ref="A2:E2"/>
    <mergeCell ref="A3:E3"/>
    <mergeCell ref="A4:E4"/>
    <mergeCell ref="A5:E5"/>
    <mergeCell ref="D6:E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60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544527.3</v>
      </c>
      <c r="C10" s="31">
        <f>+C13+C11+C12</f>
        <v>31.6</v>
      </c>
      <c r="D10" s="31">
        <f>SUM(D11:D13)</f>
        <v>544627.5668</v>
      </c>
      <c r="E10" s="32">
        <f>+E11+E12+E13</f>
        <v>76.48015411313115</v>
      </c>
      <c r="F10" s="33"/>
      <c r="G10" s="34"/>
    </row>
    <row r="11" spans="1:7" ht="14.25">
      <c r="A11" s="38" t="s">
        <v>12</v>
      </c>
      <c r="B11" s="39">
        <v>544490</v>
      </c>
      <c r="C11" s="40"/>
      <c r="D11" s="39">
        <v>544490</v>
      </c>
      <c r="E11" s="41">
        <v>76.46</v>
      </c>
      <c r="F11" s="108"/>
      <c r="G11" s="110"/>
    </row>
    <row r="12" spans="1:7" ht="14.25">
      <c r="A12" s="38" t="s">
        <v>13</v>
      </c>
      <c r="B12" s="39">
        <v>36.3</v>
      </c>
      <c r="C12" s="40">
        <v>31.6</v>
      </c>
      <c r="D12" s="39">
        <v>136.5668</v>
      </c>
      <c r="E12" s="41">
        <v>0.02</v>
      </c>
      <c r="F12" s="108"/>
      <c r="G12" s="110"/>
    </row>
    <row r="13" spans="1:7" ht="14.25">
      <c r="A13" s="38" t="s">
        <v>14</v>
      </c>
      <c r="B13" s="39">
        <v>1</v>
      </c>
      <c r="C13" s="40"/>
      <c r="D13" s="39">
        <v>1</v>
      </c>
      <c r="E13" s="41">
        <v>0.0001541131311658233</v>
      </c>
      <c r="F13" s="108"/>
      <c r="G13" s="110"/>
    </row>
    <row r="14" spans="1:7" ht="14.25">
      <c r="A14" s="38"/>
      <c r="B14" s="39"/>
      <c r="C14" s="40"/>
      <c r="D14" s="39"/>
      <c r="E14" s="41"/>
      <c r="F14" s="108"/>
      <c r="G14" s="110"/>
    </row>
    <row r="15" spans="1:7" ht="15">
      <c r="A15" s="30" t="s">
        <v>59</v>
      </c>
      <c r="B15" s="63"/>
      <c r="C15" s="53">
        <v>12898.5</v>
      </c>
      <c r="D15" s="53">
        <v>40926.9405</v>
      </c>
      <c r="E15" s="55">
        <v>5.75</v>
      </c>
      <c r="F15" s="108"/>
      <c r="G15" s="110"/>
    </row>
    <row r="16" spans="1:7" ht="15">
      <c r="A16" s="38"/>
      <c r="B16" s="39"/>
      <c r="C16" s="40"/>
      <c r="D16" s="39"/>
      <c r="E16" s="41"/>
      <c r="F16" s="108"/>
      <c r="G16" s="111"/>
    </row>
    <row r="17" spans="1:7" ht="15">
      <c r="A17" s="30" t="s">
        <v>17</v>
      </c>
      <c r="B17" s="63">
        <v>12061.8</v>
      </c>
      <c r="C17" s="53"/>
      <c r="D17" s="54">
        <v>12061.8</v>
      </c>
      <c r="E17" s="55">
        <v>1.69</v>
      </c>
      <c r="F17" s="108"/>
      <c r="G17" s="110"/>
    </row>
    <row r="18" spans="1:7" ht="14.25">
      <c r="A18" s="64"/>
      <c r="B18" s="65"/>
      <c r="C18" s="66"/>
      <c r="D18" s="65"/>
      <c r="E18" s="67"/>
      <c r="F18" s="108"/>
      <c r="G18" s="112"/>
    </row>
    <row r="19" spans="1:7" ht="15">
      <c r="A19" s="30" t="s">
        <v>18</v>
      </c>
      <c r="B19" s="31">
        <f>+B21+B25</f>
        <v>15212.9</v>
      </c>
      <c r="C19" s="31">
        <f>+C21+C25</f>
        <v>31289</v>
      </c>
      <c r="D19" s="31">
        <f>+D21+D25</f>
        <v>114492.89700000003</v>
      </c>
      <c r="E19" s="32">
        <f>+E21+E25</f>
        <v>16.080000000000002</v>
      </c>
      <c r="F19" s="33"/>
      <c r="G19" s="34"/>
    </row>
    <row r="20" spans="1:7" ht="14.25" customHeight="1">
      <c r="A20" s="38"/>
      <c r="B20" s="39"/>
      <c r="C20" s="40"/>
      <c r="D20" s="39"/>
      <c r="E20" s="41"/>
      <c r="F20" s="108"/>
      <c r="G20" s="112"/>
    </row>
    <row r="21" spans="1:7" ht="16.5" customHeight="1">
      <c r="A21" s="100" t="s">
        <v>19</v>
      </c>
      <c r="B21" s="31">
        <f>SUM(B22:B23)</f>
        <v>0</v>
      </c>
      <c r="C21" s="31">
        <f>SUM(C22:C23)</f>
        <v>2771.5</v>
      </c>
      <c r="D21" s="31">
        <f>SUM(D22:D23)</f>
        <v>8793.9695</v>
      </c>
      <c r="E21" s="32">
        <f>SUM(E22:E23)</f>
        <v>1.24</v>
      </c>
      <c r="F21" s="33"/>
      <c r="G21" s="34"/>
    </row>
    <row r="22" spans="1:7" ht="14.25" customHeight="1">
      <c r="A22" s="72" t="s">
        <v>57</v>
      </c>
      <c r="B22" s="39"/>
      <c r="C22" s="40">
        <v>2109.1</v>
      </c>
      <c r="D22" s="39">
        <v>6692.1743</v>
      </c>
      <c r="E22" s="101">
        <v>0.94</v>
      </c>
      <c r="F22" s="108"/>
      <c r="G22" s="110"/>
    </row>
    <row r="23" spans="1:7" ht="14.25" customHeight="1">
      <c r="A23" s="72" t="s">
        <v>58</v>
      </c>
      <c r="B23" s="39"/>
      <c r="C23" s="40">
        <v>662.4</v>
      </c>
      <c r="D23" s="39">
        <v>2101.7952</v>
      </c>
      <c r="E23" s="101">
        <v>0.3</v>
      </c>
      <c r="F23" s="108"/>
      <c r="G23" s="110"/>
    </row>
    <row r="24" spans="1:7" ht="14.25" customHeight="1">
      <c r="A24" s="72"/>
      <c r="B24" s="39"/>
      <c r="C24" s="40"/>
      <c r="D24" s="39"/>
      <c r="E24" s="102"/>
      <c r="F24" s="108"/>
      <c r="G24" s="112"/>
    </row>
    <row r="25" spans="1:7" ht="14.25" customHeight="1">
      <c r="A25" s="100" t="s">
        <v>28</v>
      </c>
      <c r="B25" s="31">
        <f>SUM(B26:B45)</f>
        <v>15212.9</v>
      </c>
      <c r="C25" s="31">
        <f>SUM(C26:C45)</f>
        <v>28517.5</v>
      </c>
      <c r="D25" s="31">
        <f>SUM(D26:D45)</f>
        <v>105698.92750000002</v>
      </c>
      <c r="E25" s="32">
        <f>SUM(E26:E45)</f>
        <v>14.840000000000002</v>
      </c>
      <c r="F25" s="33"/>
      <c r="G25" s="34"/>
    </row>
    <row r="26" spans="1:7" ht="14.25" customHeight="1">
      <c r="A26" s="73" t="s">
        <v>56</v>
      </c>
      <c r="B26" s="39"/>
      <c r="C26" s="40">
        <v>15206.6</v>
      </c>
      <c r="D26" s="39">
        <v>48250.5418</v>
      </c>
      <c r="E26" s="101">
        <v>6.77</v>
      </c>
      <c r="F26" s="108"/>
      <c r="G26" s="109"/>
    </row>
    <row r="27" spans="1:7" ht="14.25" customHeight="1">
      <c r="A27" s="73" t="s">
        <v>29</v>
      </c>
      <c r="B27" s="39"/>
      <c r="C27" s="40">
        <v>3236.2</v>
      </c>
      <c r="D27" s="39">
        <v>10268.462599999999</v>
      </c>
      <c r="E27" s="101">
        <v>1.44</v>
      </c>
      <c r="F27" s="108"/>
      <c r="G27" s="109"/>
    </row>
    <row r="28" spans="1:7" ht="14.25" customHeight="1">
      <c r="A28" s="73" t="s">
        <v>30</v>
      </c>
      <c r="B28" s="39"/>
      <c r="C28" s="40">
        <v>2883</v>
      </c>
      <c r="D28" s="39">
        <v>9147.759</v>
      </c>
      <c r="E28" s="101">
        <v>1.28</v>
      </c>
      <c r="F28" s="108"/>
      <c r="G28" s="109"/>
    </row>
    <row r="29" spans="1:7" ht="14.25" customHeight="1">
      <c r="A29" s="73" t="s">
        <v>61</v>
      </c>
      <c r="B29" s="39">
        <v>8101.1</v>
      </c>
      <c r="C29" s="40"/>
      <c r="D29" s="39">
        <v>8101.1</v>
      </c>
      <c r="E29" s="101">
        <v>1.14</v>
      </c>
      <c r="F29" s="108"/>
      <c r="G29" s="109"/>
    </row>
    <row r="30" spans="1:7" ht="14.25" customHeight="1">
      <c r="A30" s="73" t="s">
        <v>31</v>
      </c>
      <c r="B30" s="39">
        <v>4500</v>
      </c>
      <c r="C30" s="40">
        <v>100</v>
      </c>
      <c r="D30" s="39">
        <v>4817.3</v>
      </c>
      <c r="E30" s="101">
        <v>0.68</v>
      </c>
      <c r="F30" s="108"/>
      <c r="G30" s="109"/>
    </row>
    <row r="31" spans="1:7" ht="14.25" customHeight="1">
      <c r="A31" s="73" t="s">
        <v>33</v>
      </c>
      <c r="B31" s="39"/>
      <c r="C31" s="40">
        <v>1026.3</v>
      </c>
      <c r="D31" s="39">
        <v>3256.4499</v>
      </c>
      <c r="E31" s="101">
        <v>0.46</v>
      </c>
      <c r="F31" s="108"/>
      <c r="G31" s="109"/>
    </row>
    <row r="32" spans="1:7" ht="14.25" customHeight="1">
      <c r="A32" s="73" t="s">
        <v>36</v>
      </c>
      <c r="B32" s="39"/>
      <c r="C32" s="40">
        <v>1000</v>
      </c>
      <c r="D32" s="39">
        <v>3173</v>
      </c>
      <c r="E32" s="101">
        <v>0.45</v>
      </c>
      <c r="F32" s="108"/>
      <c r="G32" s="109"/>
    </row>
    <row r="33" spans="1:7" ht="14.25" customHeight="1">
      <c r="A33" s="73" t="s">
        <v>32</v>
      </c>
      <c r="B33" s="39"/>
      <c r="C33" s="40">
        <v>967.5</v>
      </c>
      <c r="D33" s="39">
        <v>3069.8775</v>
      </c>
      <c r="E33" s="101">
        <v>0.43</v>
      </c>
      <c r="F33" s="108"/>
      <c r="G33" s="109"/>
    </row>
    <row r="34" spans="1:7" ht="14.25" customHeight="1">
      <c r="A34" s="73" t="s">
        <v>34</v>
      </c>
      <c r="B34" s="39"/>
      <c r="C34" s="40">
        <v>821.2</v>
      </c>
      <c r="D34" s="39">
        <v>2605.6676</v>
      </c>
      <c r="E34" s="101">
        <v>0.37</v>
      </c>
      <c r="F34" s="108"/>
      <c r="G34" s="109"/>
    </row>
    <row r="35" spans="1:7" ht="14.25" customHeight="1">
      <c r="A35" s="73" t="s">
        <v>38</v>
      </c>
      <c r="B35" s="39"/>
      <c r="C35" s="40">
        <v>800</v>
      </c>
      <c r="D35" s="39">
        <v>2538.4</v>
      </c>
      <c r="E35" s="101">
        <v>0.36</v>
      </c>
      <c r="F35" s="108"/>
      <c r="G35" s="109"/>
    </row>
    <row r="36" spans="1:7" ht="14.25" customHeight="1">
      <c r="A36" s="73" t="s">
        <v>39</v>
      </c>
      <c r="B36" s="39"/>
      <c r="C36" s="40">
        <v>530.9</v>
      </c>
      <c r="D36" s="39">
        <v>1684.5457</v>
      </c>
      <c r="E36" s="101">
        <v>0.24</v>
      </c>
      <c r="F36" s="108"/>
      <c r="G36" s="109"/>
    </row>
    <row r="37" spans="1:7" ht="14.25" customHeight="1">
      <c r="A37" s="73" t="s">
        <v>40</v>
      </c>
      <c r="B37" s="39"/>
      <c r="C37" s="40">
        <v>523.4</v>
      </c>
      <c r="D37" s="39">
        <v>1660.7482</v>
      </c>
      <c r="E37" s="101">
        <v>0.23</v>
      </c>
      <c r="F37" s="108"/>
      <c r="G37" s="109"/>
    </row>
    <row r="38" spans="1:7" ht="14.25" customHeight="1">
      <c r="A38" s="73" t="s">
        <v>55</v>
      </c>
      <c r="B38" s="39">
        <v>1500</v>
      </c>
      <c r="C38" s="40"/>
      <c r="D38" s="39">
        <v>1500</v>
      </c>
      <c r="E38" s="101">
        <v>0.21</v>
      </c>
      <c r="F38" s="108"/>
      <c r="G38" s="109"/>
    </row>
    <row r="39" spans="1:7" ht="14.25" customHeight="1">
      <c r="A39" s="73" t="s">
        <v>42</v>
      </c>
      <c r="B39" s="39">
        <v>1111.8</v>
      </c>
      <c r="C39" s="40"/>
      <c r="D39" s="39">
        <v>1111.8</v>
      </c>
      <c r="E39" s="101">
        <v>0.15</v>
      </c>
      <c r="F39" s="108"/>
      <c r="G39" s="109"/>
    </row>
    <row r="40" spans="1:7" ht="14.25" customHeight="1">
      <c r="A40" s="73" t="s">
        <v>46</v>
      </c>
      <c r="B40" s="39"/>
      <c r="C40" s="40">
        <v>333.6</v>
      </c>
      <c r="D40" s="39">
        <v>1058.5128000000002</v>
      </c>
      <c r="E40" s="101">
        <v>0.15</v>
      </c>
      <c r="F40" s="108"/>
      <c r="G40" s="109"/>
    </row>
    <row r="41" spans="1:7" ht="14.25" customHeight="1">
      <c r="A41" s="73" t="s">
        <v>44</v>
      </c>
      <c r="B41" s="39"/>
      <c r="C41" s="40">
        <v>332.6</v>
      </c>
      <c r="D41" s="39">
        <v>1055.3398000000002</v>
      </c>
      <c r="E41" s="101">
        <v>0.15</v>
      </c>
      <c r="F41" s="108"/>
      <c r="G41" s="109"/>
    </row>
    <row r="42" spans="1:7" ht="14.25" customHeight="1">
      <c r="A42" s="73" t="s">
        <v>43</v>
      </c>
      <c r="B42" s="39"/>
      <c r="C42" s="40">
        <v>314.9</v>
      </c>
      <c r="D42" s="39">
        <v>999.1777</v>
      </c>
      <c r="E42" s="101">
        <v>0.14</v>
      </c>
      <c r="F42" s="108"/>
      <c r="G42" s="109"/>
    </row>
    <row r="43" spans="1:7" ht="14.25" customHeight="1">
      <c r="A43" s="73" t="s">
        <v>48</v>
      </c>
      <c r="B43" s="39"/>
      <c r="C43" s="40">
        <v>168</v>
      </c>
      <c r="D43" s="39">
        <v>533.064</v>
      </c>
      <c r="E43" s="101">
        <v>0.07</v>
      </c>
      <c r="F43" s="108"/>
      <c r="G43" s="109"/>
    </row>
    <row r="44" spans="1:7" ht="14.25" customHeight="1">
      <c r="A44" s="73" t="s">
        <v>50</v>
      </c>
      <c r="B44" s="39"/>
      <c r="C44" s="40">
        <v>139.3</v>
      </c>
      <c r="D44" s="39">
        <v>441.99890000000005</v>
      </c>
      <c r="E44" s="101">
        <v>0.06</v>
      </c>
      <c r="F44" s="108"/>
      <c r="G44" s="109"/>
    </row>
    <row r="45" spans="1:7" ht="14.25" customHeight="1">
      <c r="A45" s="73" t="s">
        <v>49</v>
      </c>
      <c r="B45" s="39"/>
      <c r="C45" s="40">
        <v>134</v>
      </c>
      <c r="D45" s="39">
        <v>425.182</v>
      </c>
      <c r="E45" s="101">
        <v>0.06</v>
      </c>
      <c r="F45" s="108"/>
      <c r="G45" s="109"/>
    </row>
    <row r="46" spans="1:7" ht="14.25" customHeight="1">
      <c r="A46" s="38"/>
      <c r="B46" s="74"/>
      <c r="C46" s="75"/>
      <c r="D46" s="76"/>
      <c r="E46" s="77"/>
      <c r="F46" s="108"/>
      <c r="G46" s="112"/>
    </row>
    <row r="47" spans="1:7" ht="14.25" customHeight="1">
      <c r="A47" s="103" t="s">
        <v>5</v>
      </c>
      <c r="B47" s="104">
        <f>+B19+B17+B10</f>
        <v>571802</v>
      </c>
      <c r="C47" s="104">
        <f>+C19+C17+C15+C10</f>
        <v>44219.1</v>
      </c>
      <c r="D47" s="104">
        <f>+D19+D17+D15+D10</f>
        <v>712109.2043000001</v>
      </c>
      <c r="E47" s="105">
        <f>+E19+E17+E15+E10</f>
        <v>100.00015411313115</v>
      </c>
      <c r="F47" s="79"/>
      <c r="G47" s="80"/>
    </row>
    <row r="48" spans="1:7" ht="14.25" customHeight="1" hidden="1">
      <c r="A48" s="81"/>
      <c r="B48" s="82"/>
      <c r="C48" s="83"/>
      <c r="D48" s="81"/>
      <c r="E48" s="81"/>
      <c r="F48" s="113"/>
      <c r="G48" s="113"/>
    </row>
    <row r="49" spans="1:7" ht="14.25" customHeight="1">
      <c r="A49" s="86" t="s">
        <v>62</v>
      </c>
      <c r="B49" s="87"/>
      <c r="C49" s="87"/>
      <c r="D49" s="87"/>
      <c r="E49" s="88"/>
      <c r="F49" s="114"/>
      <c r="G49" s="114"/>
    </row>
    <row r="50" ht="12.75">
      <c r="A50" s="107"/>
    </row>
    <row r="51" spans="2:4" ht="12.75">
      <c r="B51" s="106"/>
      <c r="C51" s="106"/>
      <c r="D51" s="106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63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452558</v>
      </c>
      <c r="C10" s="31">
        <f>+C13+C11+C12</f>
        <v>144.7</v>
      </c>
      <c r="D10" s="31">
        <f>SUM(D11:D13)</f>
        <v>453028</v>
      </c>
      <c r="E10" s="32">
        <f>+E11+E12+E13</f>
        <v>63.14015411313117</v>
      </c>
      <c r="F10" s="33"/>
      <c r="G10" s="34"/>
    </row>
    <row r="11" spans="1:7" ht="14.25">
      <c r="A11" s="38" t="s">
        <v>12</v>
      </c>
      <c r="B11" s="39">
        <v>452535</v>
      </c>
      <c r="C11" s="40"/>
      <c r="D11" s="39">
        <v>452535</v>
      </c>
      <c r="E11" s="41">
        <v>63.07</v>
      </c>
      <c r="F11" s="108"/>
      <c r="G11" s="110"/>
    </row>
    <row r="12" spans="1:7" ht="14.25">
      <c r="A12" s="38" t="s">
        <v>13</v>
      </c>
      <c r="B12" s="39">
        <v>22</v>
      </c>
      <c r="C12" s="40">
        <v>144.7</v>
      </c>
      <c r="D12" s="39">
        <v>492</v>
      </c>
      <c r="E12" s="41">
        <v>0.07</v>
      </c>
      <c r="F12" s="108"/>
      <c r="G12" s="110"/>
    </row>
    <row r="13" spans="1:7" ht="14.25">
      <c r="A13" s="38" t="s">
        <v>14</v>
      </c>
      <c r="B13" s="39">
        <v>1</v>
      </c>
      <c r="C13" s="40"/>
      <c r="D13" s="39">
        <v>1</v>
      </c>
      <c r="E13" s="41">
        <v>0.0001541131311658233</v>
      </c>
      <c r="F13" s="108"/>
      <c r="G13" s="110"/>
    </row>
    <row r="14" spans="1:7" ht="14.25">
      <c r="A14" s="38"/>
      <c r="B14" s="39"/>
      <c r="C14" s="40"/>
      <c r="D14" s="39"/>
      <c r="E14" s="41"/>
      <c r="F14" s="108"/>
      <c r="G14" s="110"/>
    </row>
    <row r="15" spans="1:7" ht="15">
      <c r="A15" s="30" t="s">
        <v>59</v>
      </c>
      <c r="B15" s="63">
        <v>24251.3</v>
      </c>
      <c r="C15" s="53">
        <v>4019.5</v>
      </c>
      <c r="D15" s="53">
        <v>37311</v>
      </c>
      <c r="E15" s="55">
        <v>5.2</v>
      </c>
      <c r="F15" s="108"/>
      <c r="G15" s="110"/>
    </row>
    <row r="16" spans="1:7" ht="15">
      <c r="A16" s="38"/>
      <c r="B16" s="39"/>
      <c r="C16" s="40"/>
      <c r="D16" s="39"/>
      <c r="E16" s="41"/>
      <c r="F16" s="108"/>
      <c r="G16" s="111"/>
    </row>
    <row r="17" spans="1:7" ht="15">
      <c r="A17" s="30" t="s">
        <v>17</v>
      </c>
      <c r="B17" s="63">
        <v>13963.2</v>
      </c>
      <c r="C17" s="53"/>
      <c r="D17" s="54">
        <v>13963</v>
      </c>
      <c r="E17" s="55">
        <v>1.95</v>
      </c>
      <c r="F17" s="108"/>
      <c r="G17" s="110"/>
    </row>
    <row r="18" spans="1:7" ht="14.25">
      <c r="A18" s="64"/>
      <c r="B18" s="65"/>
      <c r="C18" s="66"/>
      <c r="D18" s="65"/>
      <c r="E18" s="67"/>
      <c r="F18" s="108"/>
      <c r="G18" s="112"/>
    </row>
    <row r="19" spans="1:7" ht="15">
      <c r="A19" s="30" t="s">
        <v>18</v>
      </c>
      <c r="B19" s="31">
        <f>+B21+B26</f>
        <v>26674.600000000002</v>
      </c>
      <c r="C19" s="31">
        <f>+C21+C26</f>
        <v>57409.8</v>
      </c>
      <c r="D19" s="31">
        <f>+D21+D26</f>
        <v>213199</v>
      </c>
      <c r="E19" s="32">
        <f>+E21+E26</f>
        <v>29.70999999999999</v>
      </c>
      <c r="F19" s="33"/>
      <c r="G19" s="34"/>
    </row>
    <row r="20" spans="1:7" ht="14.25" customHeight="1">
      <c r="A20" s="38"/>
      <c r="B20" s="39"/>
      <c r="C20" s="40"/>
      <c r="D20" s="39"/>
      <c r="E20" s="41"/>
      <c r="F20" s="108"/>
      <c r="G20" s="112"/>
    </row>
    <row r="21" spans="1:7" ht="16.5" customHeight="1">
      <c r="A21" s="100" t="s">
        <v>19</v>
      </c>
      <c r="B21" s="31">
        <f>SUM(B22:B24)</f>
        <v>4811.7</v>
      </c>
      <c r="C21" s="31">
        <f>SUM(C22:C24)</f>
        <v>2771.5</v>
      </c>
      <c r="D21" s="31">
        <f>SUM(D22:D24)</f>
        <v>13816</v>
      </c>
      <c r="E21" s="32">
        <f>SUM(E22:E24)</f>
        <v>1.9200000000000002</v>
      </c>
      <c r="F21" s="33"/>
      <c r="G21" s="116"/>
    </row>
    <row r="22" spans="1:7" ht="14.25" customHeight="1">
      <c r="A22" s="72" t="s">
        <v>57</v>
      </c>
      <c r="B22" s="39"/>
      <c r="C22" s="40">
        <v>2109.1</v>
      </c>
      <c r="D22" s="39">
        <v>6852</v>
      </c>
      <c r="E22" s="101">
        <v>0.95</v>
      </c>
      <c r="F22" s="108"/>
      <c r="G22" s="115"/>
    </row>
    <row r="23" spans="1:7" ht="14.25" customHeight="1">
      <c r="A23" s="72" t="s">
        <v>31</v>
      </c>
      <c r="B23" s="39">
        <v>4811.7</v>
      </c>
      <c r="C23" s="40"/>
      <c r="D23" s="39">
        <v>4812</v>
      </c>
      <c r="E23" s="101">
        <v>0.67</v>
      </c>
      <c r="F23" s="108"/>
      <c r="G23" s="115"/>
    </row>
    <row r="24" spans="1:7" ht="14.25" customHeight="1">
      <c r="A24" s="72" t="s">
        <v>58</v>
      </c>
      <c r="B24" s="39"/>
      <c r="C24" s="40">
        <v>662.4</v>
      </c>
      <c r="D24" s="39">
        <v>2152</v>
      </c>
      <c r="E24" s="101">
        <v>0.3</v>
      </c>
      <c r="F24" s="108"/>
      <c r="G24" s="115"/>
    </row>
    <row r="25" spans="1:7" ht="14.25" customHeight="1">
      <c r="A25" s="72"/>
      <c r="B25" s="39"/>
      <c r="C25" s="40"/>
      <c r="D25" s="39"/>
      <c r="E25" s="102"/>
      <c r="F25" s="108"/>
      <c r="G25" s="112"/>
    </row>
    <row r="26" spans="1:7" ht="14.25" customHeight="1">
      <c r="A26" s="100" t="s">
        <v>28</v>
      </c>
      <c r="B26" s="31">
        <f>SUM(B27:B46)</f>
        <v>21862.9</v>
      </c>
      <c r="C26" s="31">
        <f>SUM(C27:C46)</f>
        <v>54638.3</v>
      </c>
      <c r="D26" s="31">
        <f>SUM(D27:D46)</f>
        <v>199383</v>
      </c>
      <c r="E26" s="32">
        <f>SUM(E27:E46)</f>
        <v>27.78999999999999</v>
      </c>
      <c r="F26" s="33"/>
      <c r="G26" s="34"/>
    </row>
    <row r="27" spans="1:7" ht="14.25" customHeight="1">
      <c r="A27" s="73" t="s">
        <v>56</v>
      </c>
      <c r="B27" s="39"/>
      <c r="C27" s="40">
        <v>39612.5</v>
      </c>
      <c r="D27" s="39">
        <v>128701</v>
      </c>
      <c r="E27" s="101">
        <v>17.94</v>
      </c>
      <c r="F27" s="108"/>
      <c r="G27" s="110"/>
    </row>
    <row r="28" spans="1:7" ht="14.25" customHeight="1">
      <c r="A28" s="73" t="s">
        <v>30</v>
      </c>
      <c r="B28" s="39"/>
      <c r="C28" s="40">
        <v>4883</v>
      </c>
      <c r="D28" s="39">
        <v>15865</v>
      </c>
      <c r="E28" s="101">
        <v>2.21</v>
      </c>
      <c r="F28" s="108"/>
      <c r="G28" s="110"/>
    </row>
    <row r="29" spans="1:7" ht="14.25" customHeight="1">
      <c r="A29" s="73" t="s">
        <v>61</v>
      </c>
      <c r="B29" s="39">
        <v>14778</v>
      </c>
      <c r="C29" s="40"/>
      <c r="D29" s="39">
        <v>14778</v>
      </c>
      <c r="E29" s="101">
        <v>2.06</v>
      </c>
      <c r="F29" s="108"/>
      <c r="G29" s="110"/>
    </row>
    <row r="30" spans="1:7" ht="14.25" customHeight="1">
      <c r="A30" s="73" t="s">
        <v>29</v>
      </c>
      <c r="B30" s="39"/>
      <c r="C30" s="40">
        <v>3236.2</v>
      </c>
      <c r="D30" s="39">
        <v>10514</v>
      </c>
      <c r="E30" s="101">
        <v>1.47</v>
      </c>
      <c r="F30" s="108"/>
      <c r="G30" s="110"/>
    </row>
    <row r="31" spans="1:7" ht="14.25" customHeight="1">
      <c r="A31" s="73" t="s">
        <v>31</v>
      </c>
      <c r="B31" s="39">
        <v>4500</v>
      </c>
      <c r="C31" s="40"/>
      <c r="D31" s="39">
        <v>4500</v>
      </c>
      <c r="E31" s="101">
        <v>0.63</v>
      </c>
      <c r="F31" s="108"/>
      <c r="G31" s="110"/>
    </row>
    <row r="32" spans="1:7" ht="14.25" customHeight="1">
      <c r="A32" s="73" t="s">
        <v>33</v>
      </c>
      <c r="B32" s="39"/>
      <c r="C32" s="40">
        <v>1025</v>
      </c>
      <c r="D32" s="39">
        <v>3330</v>
      </c>
      <c r="E32" s="101">
        <v>0.46</v>
      </c>
      <c r="F32" s="108"/>
      <c r="G32" s="110"/>
    </row>
    <row r="33" spans="1:7" ht="14.25" customHeight="1">
      <c r="A33" s="73" t="s">
        <v>36</v>
      </c>
      <c r="B33" s="39"/>
      <c r="C33" s="40">
        <v>1000</v>
      </c>
      <c r="D33" s="39">
        <v>3249</v>
      </c>
      <c r="E33" s="101">
        <v>0.45</v>
      </c>
      <c r="F33" s="108"/>
      <c r="G33" s="110"/>
    </row>
    <row r="34" spans="1:7" ht="14.25" customHeight="1">
      <c r="A34" s="73" t="s">
        <v>32</v>
      </c>
      <c r="B34" s="39"/>
      <c r="C34" s="40">
        <v>915.9</v>
      </c>
      <c r="D34" s="39">
        <v>2976</v>
      </c>
      <c r="E34" s="101">
        <v>0.41</v>
      </c>
      <c r="F34" s="108"/>
      <c r="G34" s="110"/>
    </row>
    <row r="35" spans="1:7" ht="14.25" customHeight="1">
      <c r="A35" s="73" t="s">
        <v>34</v>
      </c>
      <c r="B35" s="39"/>
      <c r="C35" s="40">
        <v>794.8</v>
      </c>
      <c r="D35" s="39">
        <v>2582</v>
      </c>
      <c r="E35" s="101">
        <v>0.36</v>
      </c>
      <c r="F35" s="108"/>
      <c r="G35" s="110"/>
    </row>
    <row r="36" spans="1:7" ht="14.25" customHeight="1">
      <c r="A36" s="73" t="s">
        <v>38</v>
      </c>
      <c r="B36" s="39"/>
      <c r="C36" s="40">
        <v>800</v>
      </c>
      <c r="D36" s="39">
        <v>2599</v>
      </c>
      <c r="E36" s="101">
        <v>0.36</v>
      </c>
      <c r="F36" s="108"/>
      <c r="G36" s="110"/>
    </row>
    <row r="37" spans="1:7" ht="14.25" customHeight="1">
      <c r="A37" s="73" t="s">
        <v>39</v>
      </c>
      <c r="B37" s="39"/>
      <c r="C37" s="40">
        <v>530.9</v>
      </c>
      <c r="D37" s="39">
        <v>1725</v>
      </c>
      <c r="E37" s="101">
        <v>0.24</v>
      </c>
      <c r="F37" s="108"/>
      <c r="G37" s="110"/>
    </row>
    <row r="38" spans="1:7" ht="14.25" customHeight="1">
      <c r="A38" s="73" t="s">
        <v>40</v>
      </c>
      <c r="B38" s="39"/>
      <c r="C38" s="40">
        <v>523.4</v>
      </c>
      <c r="D38" s="39">
        <v>1701</v>
      </c>
      <c r="E38" s="101">
        <v>0.24</v>
      </c>
      <c r="F38" s="108"/>
      <c r="G38" s="110"/>
    </row>
    <row r="39" spans="1:7" ht="14.25" customHeight="1">
      <c r="A39" s="73" t="s">
        <v>55</v>
      </c>
      <c r="B39" s="39">
        <v>1500</v>
      </c>
      <c r="C39" s="40"/>
      <c r="D39" s="39">
        <v>1500</v>
      </c>
      <c r="E39" s="101">
        <v>0.21</v>
      </c>
      <c r="F39" s="108"/>
      <c r="G39" s="110"/>
    </row>
    <row r="40" spans="1:7" ht="14.25" customHeight="1">
      <c r="A40" s="73" t="s">
        <v>42</v>
      </c>
      <c r="B40" s="39">
        <v>1084.9</v>
      </c>
      <c r="C40" s="40"/>
      <c r="D40" s="39">
        <v>1085</v>
      </c>
      <c r="E40" s="101">
        <v>0.15</v>
      </c>
      <c r="F40" s="108"/>
      <c r="G40" s="110"/>
    </row>
    <row r="41" spans="1:7" ht="14.25" customHeight="1">
      <c r="A41" s="73" t="s">
        <v>46</v>
      </c>
      <c r="B41" s="39"/>
      <c r="C41" s="40">
        <v>333.6</v>
      </c>
      <c r="D41" s="39">
        <v>1084</v>
      </c>
      <c r="E41" s="101">
        <v>0.15</v>
      </c>
      <c r="F41" s="108"/>
      <c r="G41" s="110"/>
    </row>
    <row r="42" spans="1:7" ht="14.25" customHeight="1">
      <c r="A42" s="73" t="s">
        <v>44</v>
      </c>
      <c r="B42" s="39"/>
      <c r="C42" s="40">
        <v>304</v>
      </c>
      <c r="D42" s="39">
        <v>988</v>
      </c>
      <c r="E42" s="101">
        <v>0.14</v>
      </c>
      <c r="F42" s="108"/>
      <c r="G42" s="110"/>
    </row>
    <row r="43" spans="1:7" ht="14.25" customHeight="1">
      <c r="A43" s="73" t="s">
        <v>43</v>
      </c>
      <c r="B43" s="39"/>
      <c r="C43" s="40">
        <v>279.7</v>
      </c>
      <c r="D43" s="39">
        <v>909</v>
      </c>
      <c r="E43" s="101">
        <v>0.13</v>
      </c>
      <c r="F43" s="108"/>
      <c r="G43" s="110"/>
    </row>
    <row r="44" spans="1:7" ht="14.25" customHeight="1">
      <c r="A44" s="73" t="s">
        <v>48</v>
      </c>
      <c r="B44" s="39"/>
      <c r="C44" s="40">
        <v>168</v>
      </c>
      <c r="D44" s="39">
        <v>546</v>
      </c>
      <c r="E44" s="101">
        <v>0.08</v>
      </c>
      <c r="F44" s="108"/>
      <c r="G44" s="110"/>
    </row>
    <row r="45" spans="1:7" ht="14.25" customHeight="1">
      <c r="A45" s="73" t="s">
        <v>50</v>
      </c>
      <c r="B45" s="39"/>
      <c r="C45" s="40">
        <v>137.3</v>
      </c>
      <c r="D45" s="39">
        <v>446</v>
      </c>
      <c r="E45" s="101">
        <v>0.06</v>
      </c>
      <c r="F45" s="108"/>
      <c r="G45" s="110"/>
    </row>
    <row r="46" spans="1:7" ht="14.25" customHeight="1">
      <c r="A46" s="73" t="s">
        <v>49</v>
      </c>
      <c r="B46" s="39"/>
      <c r="C46" s="40">
        <v>94</v>
      </c>
      <c r="D46" s="39">
        <v>305</v>
      </c>
      <c r="E46" s="101">
        <v>0.04</v>
      </c>
      <c r="F46" s="108"/>
      <c r="G46" s="110"/>
    </row>
    <row r="47" spans="1:7" ht="14.25" customHeight="1">
      <c r="A47" s="38"/>
      <c r="B47" s="74"/>
      <c r="C47" s="75"/>
      <c r="D47" s="76"/>
      <c r="E47" s="77"/>
      <c r="F47" s="108"/>
      <c r="G47" s="112"/>
    </row>
    <row r="48" spans="1:7" ht="14.25" customHeight="1">
      <c r="A48" s="103" t="s">
        <v>5</v>
      </c>
      <c r="B48" s="104">
        <f>+B19+B17+B15+B10</f>
        <v>517447.1</v>
      </c>
      <c r="C48" s="104">
        <f>+C19+C17+C15+C10</f>
        <v>61574</v>
      </c>
      <c r="D48" s="104">
        <f>+D19+D17+D15+D10</f>
        <v>717501</v>
      </c>
      <c r="E48" s="105">
        <f>+E19+E17+E15+E10</f>
        <v>100.00015411313116</v>
      </c>
      <c r="F48" s="79"/>
      <c r="G48" s="35"/>
    </row>
    <row r="49" spans="1:7" ht="14.25" customHeight="1" hidden="1">
      <c r="A49" s="81"/>
      <c r="B49" s="82"/>
      <c r="C49" s="83"/>
      <c r="D49" s="81"/>
      <c r="E49" s="81"/>
      <c r="F49" s="113"/>
      <c r="G49" s="113"/>
    </row>
    <row r="50" spans="1:7" ht="14.25" customHeight="1">
      <c r="A50" s="86" t="s">
        <v>66</v>
      </c>
      <c r="B50" s="87"/>
      <c r="C50" s="87"/>
      <c r="D50" s="87"/>
      <c r="E50" s="88"/>
      <c r="F50" s="114"/>
      <c r="G50" s="114"/>
    </row>
    <row r="51" spans="1:7" ht="12.75">
      <c r="A51" s="107"/>
      <c r="F51" s="114"/>
      <c r="G51" s="114"/>
    </row>
    <row r="52" spans="2:7" ht="12.75">
      <c r="B52" s="106"/>
      <c r="C52" s="106"/>
      <c r="D52" s="106"/>
      <c r="F52" s="114"/>
      <c r="G52" s="114"/>
    </row>
    <row r="53" spans="6:7" ht="12.75">
      <c r="F53" s="114"/>
      <c r="G53" s="114"/>
    </row>
    <row r="54" spans="6:7" ht="12.75">
      <c r="F54" s="114"/>
      <c r="G54" s="114"/>
    </row>
    <row r="55" spans="6:7" ht="12.75">
      <c r="F55" s="114"/>
      <c r="G55" s="114"/>
    </row>
    <row r="56" spans="6:7" ht="12.75">
      <c r="F56" s="114"/>
      <c r="G56" s="114"/>
    </row>
    <row r="57" spans="6:7" ht="12.75">
      <c r="F57" s="114"/>
      <c r="G57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6">
      <selection activeCell="F50" sqref="F50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64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450143.2</v>
      </c>
      <c r="C10" s="31">
        <f>+C13+C11+C12</f>
        <v>44.7</v>
      </c>
      <c r="D10" s="31">
        <f>SUM(D11:D13)</f>
        <v>450284</v>
      </c>
      <c r="E10" s="32">
        <f>+E11+E12+E13</f>
        <v>63.24615411313116</v>
      </c>
      <c r="F10" s="135">
        <f>B10/B$48*100</f>
        <v>91.7272638168125</v>
      </c>
      <c r="G10" s="116"/>
    </row>
    <row r="11" spans="1:7" ht="14.25">
      <c r="A11" s="38" t="s">
        <v>12</v>
      </c>
      <c r="B11" s="39">
        <v>443134</v>
      </c>
      <c r="C11" s="40"/>
      <c r="D11" s="39">
        <v>443134</v>
      </c>
      <c r="E11" s="41">
        <v>62.242</v>
      </c>
      <c r="F11" s="108"/>
      <c r="G11" s="109"/>
    </row>
    <row r="12" spans="1:7" ht="14.25">
      <c r="A12" s="38" t="s">
        <v>13</v>
      </c>
      <c r="B12" s="39">
        <v>7008.2</v>
      </c>
      <c r="C12" s="40">
        <v>44.7</v>
      </c>
      <c r="D12" s="39">
        <v>7149</v>
      </c>
      <c r="E12" s="41">
        <v>1.004</v>
      </c>
      <c r="F12" s="108"/>
      <c r="G12" s="109"/>
    </row>
    <row r="13" spans="1:7" ht="14.25">
      <c r="A13" s="38" t="s">
        <v>14</v>
      </c>
      <c r="B13" s="39">
        <v>1</v>
      </c>
      <c r="C13" s="40"/>
      <c r="D13" s="39">
        <v>1</v>
      </c>
      <c r="E13" s="41">
        <v>0.0001541131311658233</v>
      </c>
      <c r="F13" s="108"/>
      <c r="G13" s="109"/>
    </row>
    <row r="14" spans="1:7" ht="14.25">
      <c r="A14" s="38"/>
      <c r="B14" s="39"/>
      <c r="C14" s="40"/>
      <c r="D14" s="39"/>
      <c r="E14" s="41"/>
      <c r="F14" s="108"/>
      <c r="G14" s="110"/>
    </row>
    <row r="15" spans="1:7" ht="15">
      <c r="A15" s="30" t="s">
        <v>59</v>
      </c>
      <c r="B15" s="63"/>
      <c r="C15" s="53">
        <v>4758.3</v>
      </c>
      <c r="D15" s="53">
        <v>15036</v>
      </c>
      <c r="E15" s="55">
        <v>2.11</v>
      </c>
      <c r="F15" s="135">
        <f>B15/B$48*100</f>
        <v>0</v>
      </c>
      <c r="G15" s="110"/>
    </row>
    <row r="16" spans="1:7" ht="15">
      <c r="A16" s="38"/>
      <c r="B16" s="39"/>
      <c r="C16" s="40"/>
      <c r="D16" s="39"/>
      <c r="E16" s="41"/>
      <c r="F16" s="108"/>
      <c r="G16" s="111"/>
    </row>
    <row r="17" spans="1:7" ht="15">
      <c r="A17" s="30" t="s">
        <v>17</v>
      </c>
      <c r="B17" s="63">
        <v>13963.2</v>
      </c>
      <c r="C17" s="53"/>
      <c r="D17" s="54">
        <v>13963</v>
      </c>
      <c r="E17" s="55">
        <v>1.96</v>
      </c>
      <c r="F17" s="135">
        <f>B17/B$48*100</f>
        <v>2.845330397364475</v>
      </c>
      <c r="G17" s="110"/>
    </row>
    <row r="18" spans="1:7" ht="14.25">
      <c r="A18" s="64"/>
      <c r="B18" s="65"/>
      <c r="C18" s="66"/>
      <c r="D18" s="65"/>
      <c r="E18" s="67"/>
      <c r="F18" s="108"/>
      <c r="G18" s="112"/>
    </row>
    <row r="19" spans="1:7" ht="15">
      <c r="A19" s="30" t="s">
        <v>18</v>
      </c>
      <c r="B19" s="31">
        <f>+B21+B26</f>
        <v>26634.500000000004</v>
      </c>
      <c r="C19" s="31">
        <f>+C21+C26</f>
        <v>65201.2</v>
      </c>
      <c r="D19" s="31">
        <f>+D21+D26</f>
        <v>232671</v>
      </c>
      <c r="E19" s="32">
        <f>+E21+E26</f>
        <v>32.68</v>
      </c>
      <c r="F19" s="33"/>
      <c r="G19" s="34"/>
    </row>
    <row r="20" spans="1:7" ht="14.25" customHeight="1">
      <c r="A20" s="38"/>
      <c r="B20" s="39"/>
      <c r="C20" s="40"/>
      <c r="D20" s="39"/>
      <c r="E20" s="41"/>
      <c r="F20" s="108"/>
      <c r="G20" s="117"/>
    </row>
    <row r="21" spans="1:7" ht="16.5" customHeight="1">
      <c r="A21" s="100" t="s">
        <v>19</v>
      </c>
      <c r="B21" s="31">
        <f>SUM(B22:B24)</f>
        <v>4811.7</v>
      </c>
      <c r="C21" s="31">
        <f>SUM(C22:C24)</f>
        <v>2771.5</v>
      </c>
      <c r="D21" s="31">
        <f>SUM(D22:D24)</f>
        <v>13570</v>
      </c>
      <c r="E21" s="32">
        <f>SUM(E22:E24)</f>
        <v>1.9100000000000001</v>
      </c>
      <c r="F21" s="135">
        <f>B21/B$48*100</f>
        <v>0.9804970402915265</v>
      </c>
      <c r="G21" s="34"/>
    </row>
    <row r="22" spans="1:7" ht="14.25" customHeight="1">
      <c r="A22" s="72" t="s">
        <v>57</v>
      </c>
      <c r="B22" s="39"/>
      <c r="C22" s="40">
        <v>2109.1</v>
      </c>
      <c r="D22" s="39">
        <v>6665</v>
      </c>
      <c r="E22" s="101">
        <v>0.94</v>
      </c>
      <c r="F22" s="108"/>
      <c r="G22" s="110"/>
    </row>
    <row r="23" spans="1:7" ht="14.25" customHeight="1">
      <c r="A23" s="72" t="s">
        <v>31</v>
      </c>
      <c r="B23" s="39">
        <v>4811.7</v>
      </c>
      <c r="C23" s="40"/>
      <c r="D23" s="39">
        <v>4812</v>
      </c>
      <c r="E23" s="101">
        <v>0.68</v>
      </c>
      <c r="F23" s="108"/>
      <c r="G23" s="110"/>
    </row>
    <row r="24" spans="1:7" ht="14.25" customHeight="1">
      <c r="A24" s="72" t="s">
        <v>58</v>
      </c>
      <c r="B24" s="39"/>
      <c r="C24" s="40">
        <v>662.4</v>
      </c>
      <c r="D24" s="39">
        <v>2093</v>
      </c>
      <c r="E24" s="101">
        <v>0.29</v>
      </c>
      <c r="F24" s="108"/>
      <c r="G24" s="110"/>
    </row>
    <row r="25" spans="1:7" ht="14.25" customHeight="1">
      <c r="A25" s="72"/>
      <c r="B25" s="39"/>
      <c r="C25" s="40"/>
      <c r="D25" s="39"/>
      <c r="E25" s="102"/>
      <c r="F25" s="108"/>
      <c r="G25" s="112"/>
    </row>
    <row r="26" spans="1:8" ht="14.25" customHeight="1">
      <c r="A26" s="100" t="s">
        <v>28</v>
      </c>
      <c r="B26" s="31">
        <f>SUM(B27:B46)</f>
        <v>21822.800000000003</v>
      </c>
      <c r="C26" s="31">
        <f>SUM(C27:C46)</f>
        <v>62429.7</v>
      </c>
      <c r="D26" s="31">
        <f>SUM(D27:D46)</f>
        <v>219101</v>
      </c>
      <c r="E26" s="32">
        <f>SUM(E27:E46)</f>
        <v>30.77</v>
      </c>
      <c r="F26" s="135">
        <f>(B26-B28)/B$48*100</f>
        <v>1.4437150031717354</v>
      </c>
      <c r="G26" s="34"/>
      <c r="H26">
        <f>30.77-21.6-2.07</f>
        <v>7.099999999999998</v>
      </c>
    </row>
    <row r="27" spans="1:7" ht="14.25" customHeight="1">
      <c r="A27" s="73" t="s">
        <v>56</v>
      </c>
      <c r="B27" s="39"/>
      <c r="C27" s="40">
        <v>48655.5</v>
      </c>
      <c r="D27" s="39">
        <v>153751</v>
      </c>
      <c r="E27" s="101">
        <v>21.6</v>
      </c>
      <c r="F27" s="135"/>
      <c r="G27" s="110"/>
    </row>
    <row r="28" spans="1:7" ht="14.25" customHeight="1">
      <c r="A28" s="73" t="s">
        <v>61</v>
      </c>
      <c r="B28" s="39">
        <v>14737.9</v>
      </c>
      <c r="C28" s="40"/>
      <c r="D28" s="39">
        <v>14738</v>
      </c>
      <c r="E28" s="101">
        <v>2.07</v>
      </c>
      <c r="F28" s="135">
        <f>B28/B$48*100</f>
        <v>3.0031937423597665</v>
      </c>
      <c r="G28" s="110"/>
    </row>
    <row r="29" spans="1:7" ht="14.25" customHeight="1">
      <c r="A29" s="73" t="s">
        <v>30</v>
      </c>
      <c r="B29" s="39"/>
      <c r="C29" s="40">
        <v>3800</v>
      </c>
      <c r="D29" s="39">
        <v>12008</v>
      </c>
      <c r="E29" s="101">
        <v>1.69</v>
      </c>
      <c r="F29" s="108"/>
      <c r="G29" s="110"/>
    </row>
    <row r="30" spans="1:7" ht="14.25" customHeight="1">
      <c r="A30" s="73" t="s">
        <v>29</v>
      </c>
      <c r="B30" s="39"/>
      <c r="C30" s="40">
        <v>3223.5</v>
      </c>
      <c r="D30" s="39">
        <v>10186</v>
      </c>
      <c r="E30" s="101">
        <v>1.43</v>
      </c>
      <c r="F30" s="108"/>
      <c r="G30" s="110"/>
    </row>
    <row r="31" spans="1:7" ht="14.25" customHeight="1">
      <c r="A31" s="73" t="s">
        <v>31</v>
      </c>
      <c r="B31" s="39">
        <v>4500</v>
      </c>
      <c r="C31" s="40"/>
      <c r="D31" s="39">
        <v>4500</v>
      </c>
      <c r="E31" s="101">
        <v>0.63</v>
      </c>
      <c r="F31" s="108"/>
      <c r="G31" s="110"/>
    </row>
    <row r="32" spans="1:7" ht="14.25" customHeight="1">
      <c r="A32" s="73" t="s">
        <v>33</v>
      </c>
      <c r="B32" s="39"/>
      <c r="C32" s="40">
        <v>1024</v>
      </c>
      <c r="D32" s="39">
        <v>3236</v>
      </c>
      <c r="E32" s="101">
        <v>0.45</v>
      </c>
      <c r="F32" s="108"/>
      <c r="G32" s="110"/>
    </row>
    <row r="33" spans="1:7" ht="14.25" customHeight="1">
      <c r="A33" s="73" t="s">
        <v>36</v>
      </c>
      <c r="B33" s="39"/>
      <c r="C33" s="40">
        <v>1000</v>
      </c>
      <c r="D33" s="39">
        <v>3160</v>
      </c>
      <c r="E33" s="101">
        <v>0.44</v>
      </c>
      <c r="F33" s="108"/>
      <c r="G33" s="110"/>
    </row>
    <row r="34" spans="1:7" ht="14.25" customHeight="1">
      <c r="A34" s="73" t="s">
        <v>32</v>
      </c>
      <c r="B34" s="39"/>
      <c r="C34" s="40">
        <v>915.9</v>
      </c>
      <c r="D34" s="39">
        <v>2894</v>
      </c>
      <c r="E34" s="101">
        <v>0.41</v>
      </c>
      <c r="F34" s="108"/>
      <c r="G34" s="110"/>
    </row>
    <row r="35" spans="1:7" ht="14.25" customHeight="1">
      <c r="A35" s="73" t="s">
        <v>38</v>
      </c>
      <c r="B35" s="39"/>
      <c r="C35" s="40">
        <v>800</v>
      </c>
      <c r="D35" s="39">
        <v>2528</v>
      </c>
      <c r="E35" s="101">
        <v>0.36</v>
      </c>
      <c r="F35" s="108"/>
      <c r="G35" s="110"/>
    </row>
    <row r="36" spans="1:7" ht="14.25" customHeight="1">
      <c r="A36" s="73" t="s">
        <v>34</v>
      </c>
      <c r="B36" s="39"/>
      <c r="C36" s="40">
        <v>780.2</v>
      </c>
      <c r="D36" s="39">
        <v>2465</v>
      </c>
      <c r="E36" s="101">
        <v>0.35</v>
      </c>
      <c r="F36" s="108"/>
      <c r="G36" s="110"/>
    </row>
    <row r="37" spans="1:7" ht="14.25" customHeight="1">
      <c r="A37" s="73" t="s">
        <v>39</v>
      </c>
      <c r="B37" s="39"/>
      <c r="C37" s="40">
        <v>496.1</v>
      </c>
      <c r="D37" s="39">
        <v>1568</v>
      </c>
      <c r="E37" s="101">
        <v>0.22</v>
      </c>
      <c r="F37" s="108"/>
      <c r="G37" s="110"/>
    </row>
    <row r="38" spans="1:7" ht="14.25" customHeight="1">
      <c r="A38" s="73" t="s">
        <v>55</v>
      </c>
      <c r="B38" s="39">
        <v>1500</v>
      </c>
      <c r="C38" s="40"/>
      <c r="D38" s="39">
        <v>1500</v>
      </c>
      <c r="E38" s="101">
        <v>0.21</v>
      </c>
      <c r="F38" s="108"/>
      <c r="G38" s="110"/>
    </row>
    <row r="39" spans="1:7" ht="14.25" customHeight="1">
      <c r="A39" s="73" t="s">
        <v>40</v>
      </c>
      <c r="B39" s="39"/>
      <c r="C39" s="40">
        <v>452.6</v>
      </c>
      <c r="D39" s="39">
        <v>1430</v>
      </c>
      <c r="E39" s="101">
        <v>0.2</v>
      </c>
      <c r="F39" s="108"/>
      <c r="G39" s="110"/>
    </row>
    <row r="40" spans="1:7" ht="14.25" customHeight="1">
      <c r="A40" s="73" t="s">
        <v>42</v>
      </c>
      <c r="B40" s="39">
        <v>1084.9</v>
      </c>
      <c r="C40" s="40"/>
      <c r="D40" s="39">
        <v>1085</v>
      </c>
      <c r="E40" s="101">
        <v>0.15</v>
      </c>
      <c r="F40" s="108"/>
      <c r="G40" s="110"/>
    </row>
    <row r="41" spans="1:7" ht="14.25" customHeight="1">
      <c r="A41" s="73" t="s">
        <v>46</v>
      </c>
      <c r="B41" s="39"/>
      <c r="C41" s="40">
        <v>319.9</v>
      </c>
      <c r="D41" s="39">
        <v>1011</v>
      </c>
      <c r="E41" s="101">
        <v>0.14</v>
      </c>
      <c r="F41" s="108"/>
      <c r="G41" s="110"/>
    </row>
    <row r="42" spans="1:7" ht="14.25" customHeight="1">
      <c r="A42" s="73" t="s">
        <v>44</v>
      </c>
      <c r="B42" s="39"/>
      <c r="C42" s="40">
        <v>304</v>
      </c>
      <c r="D42" s="39">
        <v>961</v>
      </c>
      <c r="E42" s="101">
        <v>0.13</v>
      </c>
      <c r="F42" s="108"/>
      <c r="G42" s="110"/>
    </row>
    <row r="43" spans="1:7" ht="14.25" customHeight="1">
      <c r="A43" s="73" t="s">
        <v>43</v>
      </c>
      <c r="B43" s="39"/>
      <c r="C43" s="40">
        <v>279.7</v>
      </c>
      <c r="D43" s="39">
        <v>884</v>
      </c>
      <c r="E43" s="101">
        <v>0.12</v>
      </c>
      <c r="F43" s="108"/>
      <c r="G43" s="110"/>
    </row>
    <row r="44" spans="1:7" ht="14.25" customHeight="1">
      <c r="A44" s="73" t="s">
        <v>48</v>
      </c>
      <c r="B44" s="39"/>
      <c r="C44" s="40">
        <v>147</v>
      </c>
      <c r="D44" s="39">
        <v>465</v>
      </c>
      <c r="E44" s="101">
        <v>0.07</v>
      </c>
      <c r="F44" s="108"/>
      <c r="G44" s="110"/>
    </row>
    <row r="45" spans="1:7" ht="14.25" customHeight="1">
      <c r="A45" s="73" t="s">
        <v>50</v>
      </c>
      <c r="B45" s="39"/>
      <c r="C45" s="40">
        <v>137.3</v>
      </c>
      <c r="D45" s="39">
        <v>434</v>
      </c>
      <c r="E45" s="101">
        <v>0.06</v>
      </c>
      <c r="F45" s="108"/>
      <c r="G45" s="110"/>
    </row>
    <row r="46" spans="1:7" ht="14.25" customHeight="1">
      <c r="A46" s="73" t="s">
        <v>49</v>
      </c>
      <c r="B46" s="39"/>
      <c r="C46" s="40">
        <v>94</v>
      </c>
      <c r="D46" s="39">
        <v>297</v>
      </c>
      <c r="E46" s="101">
        <v>0.04</v>
      </c>
      <c r="F46" s="108"/>
      <c r="G46" s="110"/>
    </row>
    <row r="47" spans="1:7" ht="14.25" customHeight="1">
      <c r="A47" s="38"/>
      <c r="B47" s="74"/>
      <c r="C47" s="75"/>
      <c r="D47" s="76"/>
      <c r="E47" s="77"/>
      <c r="F47" s="108"/>
      <c r="G47" s="112"/>
    </row>
    <row r="48" spans="1:7" ht="14.25" customHeight="1">
      <c r="A48" s="103" t="s">
        <v>5</v>
      </c>
      <c r="B48" s="104">
        <f>+B19+B17+B15+B10</f>
        <v>490740.9</v>
      </c>
      <c r="C48" s="104">
        <f>+C19+C17+C15+C10</f>
        <v>70004.2</v>
      </c>
      <c r="D48" s="104">
        <f>+D19+D17+D15+D10</f>
        <v>711954</v>
      </c>
      <c r="E48" s="105">
        <f>+E19+E17+E15+E10</f>
        <v>99.99615411313115</v>
      </c>
      <c r="F48" s="138">
        <f>SUM(F10:F28)</f>
        <v>100</v>
      </c>
      <c r="G48" s="35"/>
    </row>
    <row r="49" spans="1:7" ht="14.25" customHeight="1" hidden="1">
      <c r="A49" s="81"/>
      <c r="B49" s="82"/>
      <c r="C49" s="83"/>
      <c r="D49" s="81"/>
      <c r="E49" s="81"/>
      <c r="F49" s="113"/>
      <c r="G49" s="113"/>
    </row>
    <row r="50" spans="1:7" ht="14.25" customHeight="1">
      <c r="A50" s="86" t="s">
        <v>65</v>
      </c>
      <c r="B50" s="87"/>
      <c r="C50" s="87"/>
      <c r="D50" s="87"/>
      <c r="E50" s="88"/>
      <c r="F50" s="114"/>
      <c r="G50" s="114"/>
    </row>
    <row r="51" spans="1:7" ht="12.75">
      <c r="A51" s="107"/>
      <c r="B51" s="134">
        <f>+B48/D48</f>
        <v>0.6892873696896148</v>
      </c>
      <c r="F51" s="114"/>
      <c r="G51" s="114"/>
    </row>
    <row r="52" spans="2:7" ht="12.75">
      <c r="B52" s="106"/>
      <c r="C52" s="106"/>
      <c r="D52" s="106"/>
      <c r="F52" s="114"/>
      <c r="G52" s="114"/>
    </row>
    <row r="53" spans="6:7" ht="12.75">
      <c r="F53" s="114"/>
      <c r="G53" s="114"/>
    </row>
    <row r="54" spans="6:7" ht="12.75">
      <c r="F54" s="114"/>
      <c r="G54" s="114"/>
    </row>
    <row r="55" spans="6:7" ht="12.75">
      <c r="F55" s="114"/>
      <c r="G55" s="114"/>
    </row>
    <row r="56" spans="6:7" ht="12.75">
      <c r="F56" s="114"/>
      <c r="G56" s="114"/>
    </row>
    <row r="57" spans="6:7" ht="12.75">
      <c r="F57" s="114"/>
      <c r="G57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zoomScalePageLayoutView="0" workbookViewId="0" topLeftCell="A1">
      <selection activeCell="B38" sqref="B38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67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450842.6</v>
      </c>
      <c r="C10" s="31">
        <f>+C13+C11+C12</f>
        <v>1536.8</v>
      </c>
      <c r="D10" s="31">
        <f>SUM(D11:D13)</f>
        <v>455441</v>
      </c>
      <c r="E10" s="32">
        <f>+E11+E12+E13</f>
        <v>62.07015411313117</v>
      </c>
      <c r="F10" s="33"/>
      <c r="G10" s="34"/>
    </row>
    <row r="11" spans="1:7" ht="14.25">
      <c r="A11" s="38" t="s">
        <v>12</v>
      </c>
      <c r="B11" s="39">
        <v>450766</v>
      </c>
      <c r="C11" s="40"/>
      <c r="D11" s="39">
        <v>450766</v>
      </c>
      <c r="E11" s="41">
        <v>61.43</v>
      </c>
      <c r="F11" s="108"/>
      <c r="G11" s="110"/>
    </row>
    <row r="12" spans="1:7" ht="14.25">
      <c r="A12" s="38" t="s">
        <v>13</v>
      </c>
      <c r="B12" s="39">
        <v>75.6</v>
      </c>
      <c r="C12" s="40">
        <v>1536.8</v>
      </c>
      <c r="D12" s="39">
        <v>4674</v>
      </c>
      <c r="E12" s="41">
        <v>0.64</v>
      </c>
      <c r="F12" s="108"/>
      <c r="G12" s="110"/>
    </row>
    <row r="13" spans="1:7" ht="14.25">
      <c r="A13" s="38" t="s">
        <v>14</v>
      </c>
      <c r="B13" s="39">
        <v>1</v>
      </c>
      <c r="C13" s="40"/>
      <c r="D13" s="39">
        <v>1</v>
      </c>
      <c r="E13" s="41">
        <v>0.0001541131311658233</v>
      </c>
      <c r="F13" s="108"/>
      <c r="G13" s="110"/>
    </row>
    <row r="14" spans="1:7" ht="14.25">
      <c r="A14" s="38"/>
      <c r="B14" s="39"/>
      <c r="C14" s="40"/>
      <c r="D14" s="39"/>
      <c r="E14" s="41"/>
      <c r="F14" s="108"/>
      <c r="G14" s="110"/>
    </row>
    <row r="15" spans="1:7" ht="15">
      <c r="A15" s="30" t="s">
        <v>59</v>
      </c>
      <c r="B15" s="63">
        <v>15744.5</v>
      </c>
      <c r="C15" s="53">
        <v>29079.9</v>
      </c>
      <c r="D15" s="53">
        <v>102752</v>
      </c>
      <c r="E15" s="55">
        <v>14</v>
      </c>
      <c r="F15" s="108"/>
      <c r="G15" s="110"/>
    </row>
    <row r="16" spans="1:7" ht="15">
      <c r="A16" s="38"/>
      <c r="B16" s="39"/>
      <c r="C16" s="40"/>
      <c r="D16" s="39"/>
      <c r="E16" s="41"/>
      <c r="F16" s="108"/>
      <c r="G16" s="111"/>
    </row>
    <row r="17" spans="1:7" ht="15">
      <c r="A17" s="30" t="s">
        <v>17</v>
      </c>
      <c r="B17" s="63">
        <v>3889.3</v>
      </c>
      <c r="C17" s="53"/>
      <c r="D17" s="54">
        <v>3889</v>
      </c>
      <c r="E17" s="55">
        <v>0.53</v>
      </c>
      <c r="F17" s="108"/>
      <c r="G17" s="110"/>
    </row>
    <row r="18" spans="1:7" ht="14.25">
      <c r="A18" s="64"/>
      <c r="B18" s="65"/>
      <c r="C18" s="66"/>
      <c r="D18" s="65"/>
      <c r="E18" s="67"/>
      <c r="F18" s="108"/>
      <c r="G18" s="112"/>
    </row>
    <row r="19" spans="1:7" ht="15">
      <c r="A19" s="30" t="s">
        <v>18</v>
      </c>
      <c r="B19" s="31">
        <f>+B21+B26</f>
        <v>26270.2</v>
      </c>
      <c r="C19" s="31">
        <f>+C21+C26</f>
        <v>48588.700000000004</v>
      </c>
      <c r="D19" s="31">
        <f>+D21+D26</f>
        <v>171649</v>
      </c>
      <c r="E19" s="32">
        <f>+E21+E26</f>
        <v>23.399999999999995</v>
      </c>
      <c r="F19" s="33"/>
      <c r="G19" s="34"/>
    </row>
    <row r="20" spans="1:7" ht="14.25" customHeight="1">
      <c r="A20" s="38"/>
      <c r="B20" s="39"/>
      <c r="C20" s="40"/>
      <c r="D20" s="39"/>
      <c r="E20" s="41"/>
      <c r="F20" s="42"/>
      <c r="G20" s="43"/>
    </row>
    <row r="21" spans="1:7" ht="16.5" customHeight="1">
      <c r="A21" s="100" t="s">
        <v>19</v>
      </c>
      <c r="B21" s="31">
        <f>SUM(B22:B24)</f>
        <v>4811.7</v>
      </c>
      <c r="C21" s="31">
        <f>SUM(C22:C24)</f>
        <v>1428.4</v>
      </c>
      <c r="D21" s="31">
        <f>SUM(D22:D24)</f>
        <v>9086</v>
      </c>
      <c r="E21" s="32">
        <f>SUM(E22:E24)</f>
        <v>1.24</v>
      </c>
      <c r="F21" s="33"/>
      <c r="G21" s="34"/>
    </row>
    <row r="22" spans="1:7" ht="16.5" customHeight="1">
      <c r="A22" s="72" t="s">
        <v>31</v>
      </c>
      <c r="B22" s="39">
        <v>4811.7</v>
      </c>
      <c r="C22" s="40"/>
      <c r="D22" s="39">
        <v>4812</v>
      </c>
      <c r="E22" s="101">
        <v>0.66</v>
      </c>
      <c r="F22" s="108"/>
      <c r="G22" s="110"/>
    </row>
    <row r="23" spans="1:7" ht="14.25" customHeight="1">
      <c r="A23" s="72" t="s">
        <v>57</v>
      </c>
      <c r="B23" s="39"/>
      <c r="C23" s="40">
        <v>766</v>
      </c>
      <c r="D23" s="39">
        <v>2292</v>
      </c>
      <c r="E23" s="101">
        <v>0.31</v>
      </c>
      <c r="F23" s="108"/>
      <c r="G23" s="110"/>
    </row>
    <row r="24" spans="1:7" ht="14.25" customHeight="1">
      <c r="A24" s="72" t="s">
        <v>58</v>
      </c>
      <c r="B24" s="39"/>
      <c r="C24" s="40">
        <v>662.4</v>
      </c>
      <c r="D24" s="39">
        <v>1982</v>
      </c>
      <c r="E24" s="101">
        <v>0.27</v>
      </c>
      <c r="F24" s="108"/>
      <c r="G24" s="110"/>
    </row>
    <row r="25" spans="1:7" ht="14.25" customHeight="1">
      <c r="A25" s="72"/>
      <c r="B25" s="39"/>
      <c r="C25" s="40"/>
      <c r="D25" s="39"/>
      <c r="E25" s="102"/>
      <c r="F25" s="108"/>
      <c r="G25" s="112"/>
    </row>
    <row r="26" spans="1:7" ht="14.25" customHeight="1">
      <c r="A26" s="100" t="s">
        <v>28</v>
      </c>
      <c r="B26" s="31">
        <f>SUM(B27:B47)</f>
        <v>21458.5</v>
      </c>
      <c r="C26" s="31">
        <f>SUM(C27:C47)</f>
        <v>47160.3</v>
      </c>
      <c r="D26" s="31">
        <f>SUM(D27:D47)</f>
        <v>162563</v>
      </c>
      <c r="E26" s="32">
        <f>SUM(E27:E47)</f>
        <v>22.159999999999997</v>
      </c>
      <c r="F26" s="33"/>
      <c r="G26" s="34"/>
    </row>
    <row r="27" spans="1:7" ht="14.25" customHeight="1">
      <c r="A27" s="73" t="s">
        <v>56</v>
      </c>
      <c r="B27" s="39"/>
      <c r="C27" s="40">
        <v>33468.2</v>
      </c>
      <c r="D27" s="39">
        <v>100137</v>
      </c>
      <c r="E27" s="101">
        <v>13.65</v>
      </c>
      <c r="F27" s="108"/>
      <c r="G27" s="109"/>
    </row>
    <row r="28" spans="1:7" ht="14.25" customHeight="1">
      <c r="A28" s="73" t="s">
        <v>30</v>
      </c>
      <c r="B28" s="39"/>
      <c r="C28" s="40">
        <v>3800</v>
      </c>
      <c r="D28" s="39">
        <v>11370</v>
      </c>
      <c r="E28" s="101">
        <v>1.55</v>
      </c>
      <c r="F28" s="108"/>
      <c r="G28" s="109"/>
    </row>
    <row r="29" spans="1:7" ht="14.25" customHeight="1">
      <c r="A29" s="73" t="s">
        <v>35</v>
      </c>
      <c r="B29" s="39">
        <v>10000</v>
      </c>
      <c r="C29" s="40"/>
      <c r="D29" s="39">
        <v>10000</v>
      </c>
      <c r="E29" s="101">
        <v>1.36</v>
      </c>
      <c r="F29" s="108"/>
      <c r="G29" s="109"/>
    </row>
    <row r="30" spans="1:7" ht="14.25" customHeight="1">
      <c r="A30" s="73" t="s">
        <v>29</v>
      </c>
      <c r="B30" s="39"/>
      <c r="C30" s="40">
        <v>3155.4</v>
      </c>
      <c r="D30" s="39">
        <v>9441</v>
      </c>
      <c r="E30" s="101">
        <v>1.29</v>
      </c>
      <c r="F30" s="108"/>
      <c r="G30" s="109"/>
    </row>
    <row r="31" spans="1:7" ht="14.25" customHeight="1">
      <c r="A31" s="73" t="s">
        <v>31</v>
      </c>
      <c r="B31" s="39">
        <v>4500</v>
      </c>
      <c r="C31" s="40"/>
      <c r="D31" s="39">
        <v>4500</v>
      </c>
      <c r="E31" s="101">
        <v>0.61</v>
      </c>
      <c r="F31" s="108"/>
      <c r="G31" s="109"/>
    </row>
    <row r="32" spans="1:7" ht="14.25" customHeight="1">
      <c r="A32" s="73" t="s">
        <v>61</v>
      </c>
      <c r="B32" s="39">
        <v>4373.6</v>
      </c>
      <c r="C32" s="40"/>
      <c r="D32" s="39">
        <v>4374</v>
      </c>
      <c r="E32" s="101">
        <v>0.6</v>
      </c>
      <c r="F32" s="108"/>
      <c r="G32" s="109"/>
    </row>
    <row r="33" spans="1:7" ht="14.25" customHeight="1">
      <c r="A33" s="73" t="s">
        <v>33</v>
      </c>
      <c r="B33" s="39"/>
      <c r="C33" s="40">
        <v>1022.8</v>
      </c>
      <c r="D33" s="39">
        <v>3060</v>
      </c>
      <c r="E33" s="101">
        <v>0.42</v>
      </c>
      <c r="F33" s="108"/>
      <c r="G33" s="109"/>
    </row>
    <row r="34" spans="1:7" ht="14.25" customHeight="1">
      <c r="A34" s="73" t="s">
        <v>36</v>
      </c>
      <c r="B34" s="39"/>
      <c r="C34" s="40">
        <v>1000</v>
      </c>
      <c r="D34" s="39">
        <v>2992</v>
      </c>
      <c r="E34" s="101">
        <v>0.41</v>
      </c>
      <c r="F34" s="108"/>
      <c r="G34" s="109"/>
    </row>
    <row r="35" spans="1:7" ht="14.25" customHeight="1">
      <c r="A35" s="73" t="s">
        <v>32</v>
      </c>
      <c r="B35" s="39"/>
      <c r="C35" s="40">
        <v>915.9</v>
      </c>
      <c r="D35" s="39">
        <v>2740</v>
      </c>
      <c r="E35" s="101">
        <v>0.37</v>
      </c>
      <c r="F35" s="108"/>
      <c r="G35" s="109"/>
    </row>
    <row r="36" spans="1:7" ht="14.25" customHeight="1">
      <c r="A36" s="73" t="s">
        <v>38</v>
      </c>
      <c r="B36" s="39"/>
      <c r="C36" s="40">
        <v>800</v>
      </c>
      <c r="D36" s="39">
        <v>2394</v>
      </c>
      <c r="E36" s="101">
        <v>0.33</v>
      </c>
      <c r="F36" s="108"/>
      <c r="G36" s="109"/>
    </row>
    <row r="37" spans="1:7" ht="14.25" customHeight="1">
      <c r="A37" s="73" t="s">
        <v>34</v>
      </c>
      <c r="B37" s="39"/>
      <c r="C37" s="40">
        <v>767.4</v>
      </c>
      <c r="D37" s="39">
        <v>2296</v>
      </c>
      <c r="E37" s="101">
        <v>0.31</v>
      </c>
      <c r="F37" s="108"/>
      <c r="G37" s="109"/>
    </row>
    <row r="38" spans="1:7" ht="14.25" customHeight="1">
      <c r="A38" s="73" t="s">
        <v>39</v>
      </c>
      <c r="B38" s="39"/>
      <c r="C38" s="40">
        <v>496.1</v>
      </c>
      <c r="D38" s="39">
        <v>1484</v>
      </c>
      <c r="E38" s="101">
        <v>0.2</v>
      </c>
      <c r="F38" s="108"/>
      <c r="G38" s="109"/>
    </row>
    <row r="39" spans="1:7" ht="14.25" customHeight="1">
      <c r="A39" s="73" t="s">
        <v>55</v>
      </c>
      <c r="B39" s="39">
        <v>1500</v>
      </c>
      <c r="C39" s="40"/>
      <c r="D39" s="39">
        <v>1500</v>
      </c>
      <c r="E39" s="101">
        <v>0.2</v>
      </c>
      <c r="F39" s="108"/>
      <c r="G39" s="109"/>
    </row>
    <row r="40" spans="1:7" ht="14.25" customHeight="1">
      <c r="A40" s="73" t="s">
        <v>40</v>
      </c>
      <c r="B40" s="39"/>
      <c r="C40" s="40">
        <v>452.6</v>
      </c>
      <c r="D40" s="39">
        <v>1354</v>
      </c>
      <c r="E40" s="101">
        <v>0.19</v>
      </c>
      <c r="F40" s="108"/>
      <c r="G40" s="109"/>
    </row>
    <row r="41" spans="1:7" ht="14.25" customHeight="1">
      <c r="A41" s="73" t="s">
        <v>42</v>
      </c>
      <c r="B41" s="39">
        <v>1084.9</v>
      </c>
      <c r="C41" s="40"/>
      <c r="D41" s="39">
        <v>1085</v>
      </c>
      <c r="E41" s="101">
        <v>0.15</v>
      </c>
      <c r="F41" s="108"/>
      <c r="G41" s="109"/>
    </row>
    <row r="42" spans="1:7" ht="14.25" customHeight="1">
      <c r="A42" s="73" t="s">
        <v>46</v>
      </c>
      <c r="B42" s="39"/>
      <c r="C42" s="40">
        <v>319.9</v>
      </c>
      <c r="D42" s="39">
        <v>957</v>
      </c>
      <c r="E42" s="101">
        <v>0.13</v>
      </c>
      <c r="F42" s="108"/>
      <c r="G42" s="109"/>
    </row>
    <row r="43" spans="1:7" ht="14.25" customHeight="1">
      <c r="A43" s="73" t="s">
        <v>44</v>
      </c>
      <c r="B43" s="39"/>
      <c r="C43" s="40">
        <v>304</v>
      </c>
      <c r="D43" s="39">
        <v>910</v>
      </c>
      <c r="E43" s="101">
        <v>0.12</v>
      </c>
      <c r="F43" s="108"/>
      <c r="G43" s="109"/>
    </row>
    <row r="44" spans="1:7" ht="14.25" customHeight="1">
      <c r="A44" s="73" t="s">
        <v>43</v>
      </c>
      <c r="B44" s="39"/>
      <c r="C44" s="40">
        <v>279.7</v>
      </c>
      <c r="D44" s="39">
        <v>837</v>
      </c>
      <c r="E44" s="101">
        <v>0.11</v>
      </c>
      <c r="F44" s="108"/>
      <c r="G44" s="109"/>
    </row>
    <row r="45" spans="1:7" ht="14.25" customHeight="1">
      <c r="A45" s="73" t="s">
        <v>48</v>
      </c>
      <c r="B45" s="39"/>
      <c r="C45" s="40">
        <v>147</v>
      </c>
      <c r="D45" s="39">
        <v>440</v>
      </c>
      <c r="E45" s="101">
        <v>0.06</v>
      </c>
      <c r="F45" s="108"/>
      <c r="G45" s="109"/>
    </row>
    <row r="46" spans="1:7" ht="14.25" customHeight="1">
      <c r="A46" s="73" t="s">
        <v>50</v>
      </c>
      <c r="B46" s="39"/>
      <c r="C46" s="40">
        <v>137.3</v>
      </c>
      <c r="D46" s="39">
        <v>411</v>
      </c>
      <c r="E46" s="101">
        <v>0.06</v>
      </c>
      <c r="F46" s="108"/>
      <c r="G46" s="109"/>
    </row>
    <row r="47" spans="1:7" ht="14.25" customHeight="1">
      <c r="A47" s="73" t="s">
        <v>49</v>
      </c>
      <c r="B47" s="39"/>
      <c r="C47" s="40">
        <v>94</v>
      </c>
      <c r="D47" s="39">
        <v>281</v>
      </c>
      <c r="E47" s="101">
        <v>0.04</v>
      </c>
      <c r="F47" s="108"/>
      <c r="G47" s="109"/>
    </row>
    <row r="48" spans="1:7" ht="14.25" customHeight="1">
      <c r="A48" s="38"/>
      <c r="B48" s="74"/>
      <c r="C48" s="75"/>
      <c r="D48" s="76"/>
      <c r="E48" s="77"/>
      <c r="F48" s="108"/>
      <c r="G48" s="112"/>
    </row>
    <row r="49" spans="1:7" ht="14.25" customHeight="1">
      <c r="A49" s="103" t="s">
        <v>5</v>
      </c>
      <c r="B49" s="104">
        <f>+B19+B17+B15+B10</f>
        <v>496746.6</v>
      </c>
      <c r="C49" s="104">
        <f>+C19+C17+C15+C10</f>
        <v>79205.40000000001</v>
      </c>
      <c r="D49" s="104">
        <f>+D19+D17+D15+D10</f>
        <v>733731</v>
      </c>
      <c r="E49" s="105">
        <f>+E19+E17+E15+E10</f>
        <v>100.00015411313116</v>
      </c>
      <c r="F49" s="79"/>
      <c r="G49" s="35"/>
    </row>
    <row r="50" spans="1:7" ht="14.25" customHeight="1" hidden="1">
      <c r="A50" s="81"/>
      <c r="B50" s="82"/>
      <c r="C50" s="83"/>
      <c r="D50" s="81"/>
      <c r="E50" s="81"/>
      <c r="F50" s="113"/>
      <c r="G50" s="113"/>
    </row>
    <row r="51" spans="1:7" ht="14.25" customHeight="1">
      <c r="A51" s="86" t="s">
        <v>68</v>
      </c>
      <c r="B51" s="87"/>
      <c r="C51" s="87"/>
      <c r="D51" s="87"/>
      <c r="E51" s="88"/>
      <c r="F51" s="114"/>
      <c r="G51" s="114"/>
    </row>
    <row r="52" spans="1:7" ht="12.75">
      <c r="A52" s="107"/>
      <c r="F52" s="114"/>
      <c r="G52" s="114"/>
    </row>
    <row r="53" spans="2:7" ht="12.75">
      <c r="B53" s="106"/>
      <c r="C53" s="106"/>
      <c r="D53" s="106"/>
      <c r="F53" s="114"/>
      <c r="G53" s="114"/>
    </row>
    <row r="54" spans="6:7" ht="12.75">
      <c r="F54" s="114"/>
      <c r="G54" s="114"/>
    </row>
    <row r="55" spans="6:7" ht="12.75">
      <c r="F55" s="114"/>
      <c r="G55" s="114"/>
    </row>
    <row r="56" spans="6:7" ht="12.75">
      <c r="F56" s="114"/>
      <c r="G56" s="114"/>
    </row>
    <row r="57" spans="6:7" ht="12.75">
      <c r="F57" s="114"/>
      <c r="G57" s="114"/>
    </row>
    <row r="58" spans="6:7" ht="12.75">
      <c r="F58" s="114"/>
      <c r="G58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zoomScalePageLayoutView="0" workbookViewId="0" topLeftCell="A1">
      <selection activeCell="A3" sqref="A3:E3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69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5" ht="15">
      <c r="A10" s="30" t="s">
        <v>11</v>
      </c>
      <c r="B10" s="31">
        <f>+B13+B11+B12</f>
        <v>451487</v>
      </c>
      <c r="C10" s="31">
        <f>+C13+C11+C12</f>
        <v>12591</v>
      </c>
      <c r="D10" s="31">
        <f>SUM(D11:D13)</f>
        <v>489184</v>
      </c>
      <c r="E10" s="32">
        <f>+E11+E12+E13</f>
        <v>65.36015411313116</v>
      </c>
    </row>
    <row r="11" spans="1:5" ht="14.25">
      <c r="A11" s="38" t="s">
        <v>12</v>
      </c>
      <c r="B11" s="39">
        <v>451378</v>
      </c>
      <c r="C11" s="40"/>
      <c r="D11" s="39">
        <v>451378</v>
      </c>
      <c r="E11" s="102">
        <v>60.31</v>
      </c>
    </row>
    <row r="12" spans="1:5" ht="14.25">
      <c r="A12" s="38" t="s">
        <v>13</v>
      </c>
      <c r="B12" s="39">
        <v>108</v>
      </c>
      <c r="C12" s="40">
        <v>12591</v>
      </c>
      <c r="D12" s="39">
        <v>37805</v>
      </c>
      <c r="E12" s="102">
        <v>5.05</v>
      </c>
    </row>
    <row r="13" spans="1:5" ht="14.25">
      <c r="A13" s="38" t="s">
        <v>14</v>
      </c>
      <c r="B13" s="39">
        <v>1</v>
      </c>
      <c r="C13" s="40"/>
      <c r="D13" s="39">
        <v>1</v>
      </c>
      <c r="E13" s="102">
        <v>0.0001541131311658233</v>
      </c>
    </row>
    <row r="14" spans="1:5" ht="14.25">
      <c r="A14" s="38"/>
      <c r="B14" s="39"/>
      <c r="C14" s="40"/>
      <c r="D14" s="39"/>
      <c r="E14" s="102"/>
    </row>
    <row r="15" spans="1:5" ht="15">
      <c r="A15" s="30" t="s">
        <v>59</v>
      </c>
      <c r="B15" s="63">
        <v>15832</v>
      </c>
      <c r="C15" s="53">
        <v>55390</v>
      </c>
      <c r="D15" s="53">
        <v>181670</v>
      </c>
      <c r="E15" s="125">
        <v>24.27</v>
      </c>
    </row>
    <row r="16" spans="1:5" ht="14.25">
      <c r="A16" s="38"/>
      <c r="B16" s="39"/>
      <c r="C16" s="40"/>
      <c r="D16" s="39"/>
      <c r="E16" s="102"/>
    </row>
    <row r="17" spans="1:5" ht="15">
      <c r="A17" s="30" t="s">
        <v>17</v>
      </c>
      <c r="B17" s="63">
        <v>3889</v>
      </c>
      <c r="C17" s="53"/>
      <c r="D17" s="54">
        <v>3889</v>
      </c>
      <c r="E17" s="125">
        <v>0.52</v>
      </c>
    </row>
    <row r="18" spans="1:5" ht="12.75">
      <c r="A18" s="64"/>
      <c r="B18" s="65"/>
      <c r="C18" s="66"/>
      <c r="D18" s="65"/>
      <c r="E18" s="126"/>
    </row>
    <row r="19" spans="1:5" ht="15">
      <c r="A19" s="30" t="s">
        <v>18</v>
      </c>
      <c r="B19" s="31">
        <f>+B21+B25</f>
        <v>31183</v>
      </c>
      <c r="C19" s="31">
        <f>+C21+C25</f>
        <v>14212</v>
      </c>
      <c r="D19" s="31">
        <f>+D21+D25</f>
        <v>73733.70000000001</v>
      </c>
      <c r="E19" s="32">
        <f>+E21+E25</f>
        <v>9.853456396210053</v>
      </c>
    </row>
    <row r="20" spans="1:5" ht="14.25" customHeight="1">
      <c r="A20" s="38"/>
      <c r="B20" s="39"/>
      <c r="C20" s="40"/>
      <c r="D20" s="39"/>
      <c r="E20" s="102"/>
    </row>
    <row r="21" spans="1:5" ht="16.5" customHeight="1">
      <c r="A21" s="100" t="s">
        <v>19</v>
      </c>
      <c r="B21" s="31">
        <f>SUM(B22:B23)</f>
        <v>4812</v>
      </c>
      <c r="C21" s="31">
        <f>SUM(C22:C23)</f>
        <v>662</v>
      </c>
      <c r="D21" s="31">
        <f>SUM(D22:D23)</f>
        <v>6794</v>
      </c>
      <c r="E21" s="32">
        <f>SUM(E22:E23)</f>
        <v>0.91</v>
      </c>
    </row>
    <row r="22" spans="1:5" ht="16.5" customHeight="1">
      <c r="A22" s="72" t="s">
        <v>31</v>
      </c>
      <c r="B22" s="39">
        <v>4812</v>
      </c>
      <c r="C22" s="40"/>
      <c r="D22" s="39">
        <v>4812</v>
      </c>
      <c r="E22" s="101">
        <v>0.64</v>
      </c>
    </row>
    <row r="23" spans="1:5" ht="14.25" customHeight="1">
      <c r="A23" s="72" t="s">
        <v>58</v>
      </c>
      <c r="B23" s="39"/>
      <c r="C23" s="40">
        <v>662</v>
      </c>
      <c r="D23" s="39">
        <v>1982</v>
      </c>
      <c r="E23" s="101">
        <v>0.27</v>
      </c>
    </row>
    <row r="24" spans="1:5" ht="14.25" customHeight="1">
      <c r="A24" s="72"/>
      <c r="B24" s="39"/>
      <c r="C24" s="40"/>
      <c r="D24" s="39"/>
      <c r="E24" s="102"/>
    </row>
    <row r="25" spans="1:5" ht="14.25" customHeight="1">
      <c r="A25" s="100" t="s">
        <v>28</v>
      </c>
      <c r="B25" s="31">
        <f>SUM(B26:B46)</f>
        <v>26371</v>
      </c>
      <c r="C25" s="31">
        <f>SUM(C26:C46)</f>
        <v>13550</v>
      </c>
      <c r="D25" s="31">
        <f>SUM(D26:D46)</f>
        <v>66939.70000000001</v>
      </c>
      <c r="E25" s="32">
        <f>SUM(E26:E46)</f>
        <v>8.943456396210053</v>
      </c>
    </row>
    <row r="26" spans="1:5" ht="14.25" customHeight="1">
      <c r="A26" s="73" t="s">
        <v>30</v>
      </c>
      <c r="B26" s="39"/>
      <c r="C26" s="40">
        <v>3800</v>
      </c>
      <c r="D26" s="39">
        <v>11377.2</v>
      </c>
      <c r="E26" s="101">
        <v>1.5200470290569124</v>
      </c>
    </row>
    <row r="27" spans="1:5" ht="14.25" customHeight="1">
      <c r="A27" s="73" t="s">
        <v>35</v>
      </c>
      <c r="B27" s="39">
        <v>10000</v>
      </c>
      <c r="C27" s="40"/>
      <c r="D27" s="39">
        <v>10000</v>
      </c>
      <c r="E27" s="101">
        <v>1.3360466802525335</v>
      </c>
    </row>
    <row r="28" spans="1:5" ht="14.25" customHeight="1">
      <c r="A28" s="73" t="s">
        <v>29</v>
      </c>
      <c r="B28" s="39"/>
      <c r="C28" s="40">
        <v>3155</v>
      </c>
      <c r="D28" s="39">
        <v>9446.07</v>
      </c>
      <c r="E28" s="101">
        <v>1.262039046493305</v>
      </c>
    </row>
    <row r="29" spans="1:5" ht="14.25" customHeight="1">
      <c r="A29" s="73" t="s">
        <v>70</v>
      </c>
      <c r="B29" s="39">
        <v>5000</v>
      </c>
      <c r="C29" s="40"/>
      <c r="D29" s="39">
        <v>5000</v>
      </c>
      <c r="E29" s="101">
        <v>0.6680233401262667</v>
      </c>
    </row>
    <row r="30" spans="1:5" ht="14.25" customHeight="1">
      <c r="A30" s="73" t="s">
        <v>31</v>
      </c>
      <c r="B30" s="39">
        <v>4500</v>
      </c>
      <c r="C30" s="40"/>
      <c r="D30" s="39">
        <v>4500</v>
      </c>
      <c r="E30" s="101">
        <v>0.60122100611364</v>
      </c>
    </row>
    <row r="31" spans="1:5" ht="14.25" customHeight="1">
      <c r="A31" s="73" t="s">
        <v>61</v>
      </c>
      <c r="B31" s="39">
        <v>4367</v>
      </c>
      <c r="C31" s="40"/>
      <c r="D31" s="39">
        <v>4367</v>
      </c>
      <c r="E31" s="101">
        <v>0.5834515852662813</v>
      </c>
    </row>
    <row r="32" spans="1:5" ht="14.25" customHeight="1">
      <c r="A32" s="73" t="s">
        <v>33</v>
      </c>
      <c r="B32" s="39"/>
      <c r="C32" s="40">
        <v>1022</v>
      </c>
      <c r="D32" s="39">
        <v>3059.8680000000004</v>
      </c>
      <c r="E32" s="101">
        <v>0.4088126483410959</v>
      </c>
    </row>
    <row r="33" spans="1:5" ht="14.25" customHeight="1">
      <c r="A33" s="73" t="s">
        <v>36</v>
      </c>
      <c r="B33" s="39"/>
      <c r="C33" s="40">
        <v>1000</v>
      </c>
      <c r="D33" s="39">
        <v>2994</v>
      </c>
      <c r="E33" s="101">
        <v>0.4000123760676085</v>
      </c>
    </row>
    <row r="34" spans="1:5" ht="14.25" customHeight="1">
      <c r="A34" s="73" t="s">
        <v>32</v>
      </c>
      <c r="B34" s="39"/>
      <c r="C34" s="40">
        <v>916</v>
      </c>
      <c r="D34" s="39">
        <v>2742.5040000000004</v>
      </c>
      <c r="E34" s="101">
        <v>0.3664113364779294</v>
      </c>
    </row>
    <row r="35" spans="1:5" ht="14.25" customHeight="1">
      <c r="A35" s="73" t="s">
        <v>38</v>
      </c>
      <c r="B35" s="39"/>
      <c r="C35" s="40">
        <v>800</v>
      </c>
      <c r="D35" s="39">
        <v>2395.2</v>
      </c>
      <c r="E35" s="101">
        <v>0.3200099008540868</v>
      </c>
    </row>
    <row r="36" spans="1:5" ht="14.25" customHeight="1">
      <c r="A36" s="73" t="s">
        <v>34</v>
      </c>
      <c r="B36" s="39"/>
      <c r="C36" s="40">
        <v>758</v>
      </c>
      <c r="D36" s="39">
        <v>2269.452</v>
      </c>
      <c r="E36" s="101">
        <v>0.3032093810592473</v>
      </c>
    </row>
    <row r="37" spans="1:5" ht="14.25" customHeight="1">
      <c r="A37" s="73" t="s">
        <v>39</v>
      </c>
      <c r="B37" s="39"/>
      <c r="C37" s="40">
        <v>496</v>
      </c>
      <c r="D37" s="39">
        <v>1485.0240000000001</v>
      </c>
      <c r="E37" s="101">
        <v>0.19840613852953382</v>
      </c>
    </row>
    <row r="38" spans="1:5" ht="14.25" customHeight="1">
      <c r="A38" s="73" t="s">
        <v>55</v>
      </c>
      <c r="B38" s="39">
        <v>1500</v>
      </c>
      <c r="C38" s="40"/>
      <c r="D38" s="39">
        <v>1500</v>
      </c>
      <c r="E38" s="101">
        <v>0.20040700203788</v>
      </c>
    </row>
    <row r="39" spans="1:5" ht="14.25" customHeight="1">
      <c r="A39" s="73" t="s">
        <v>40</v>
      </c>
      <c r="B39" s="39"/>
      <c r="C39" s="40">
        <v>399</v>
      </c>
      <c r="D39" s="39">
        <v>1194.606</v>
      </c>
      <c r="E39" s="101">
        <v>0.15960493805097578</v>
      </c>
    </row>
    <row r="40" spans="1:5" ht="14.25" customHeight="1">
      <c r="A40" s="73" t="s">
        <v>42</v>
      </c>
      <c r="B40" s="39">
        <v>1004</v>
      </c>
      <c r="C40" s="40"/>
      <c r="D40" s="39">
        <v>1004</v>
      </c>
      <c r="E40" s="101">
        <v>0.13413908669735436</v>
      </c>
    </row>
    <row r="41" spans="1:5" ht="14.25" customHeight="1">
      <c r="A41" s="73" t="s">
        <v>46</v>
      </c>
      <c r="B41" s="39"/>
      <c r="C41" s="40">
        <v>320</v>
      </c>
      <c r="D41" s="39">
        <v>958.08</v>
      </c>
      <c r="E41" s="101">
        <v>0.12800396034163472</v>
      </c>
    </row>
    <row r="42" spans="1:5" ht="14.25" customHeight="1">
      <c r="A42" s="73" t="s">
        <v>44</v>
      </c>
      <c r="B42" s="39"/>
      <c r="C42" s="40">
        <v>275</v>
      </c>
      <c r="D42" s="39">
        <v>823.35</v>
      </c>
      <c r="E42" s="101">
        <v>0.11000340341859234</v>
      </c>
    </row>
    <row r="43" spans="1:5" ht="14.25" customHeight="1">
      <c r="A43" s="73" t="s">
        <v>43</v>
      </c>
      <c r="B43" s="39"/>
      <c r="C43" s="40">
        <v>247</v>
      </c>
      <c r="D43" s="39">
        <v>739.518</v>
      </c>
      <c r="E43" s="101">
        <v>0.09880305688869931</v>
      </c>
    </row>
    <row r="44" spans="1:5" ht="14.25" customHeight="1">
      <c r="A44" s="73" t="s">
        <v>48</v>
      </c>
      <c r="B44" s="39"/>
      <c r="C44" s="40">
        <v>147</v>
      </c>
      <c r="D44" s="39">
        <v>440.11800000000005</v>
      </c>
      <c r="E44" s="101">
        <v>0.05880181928193845</v>
      </c>
    </row>
    <row r="45" spans="1:5" ht="14.25" customHeight="1">
      <c r="A45" s="73" t="s">
        <v>50</v>
      </c>
      <c r="B45" s="39"/>
      <c r="C45" s="40">
        <v>135</v>
      </c>
      <c r="D45" s="39">
        <v>404.19</v>
      </c>
      <c r="E45" s="101">
        <v>0.05400167076912715</v>
      </c>
    </row>
    <row r="46" spans="1:5" ht="14.25" customHeight="1">
      <c r="A46" s="73" t="s">
        <v>49</v>
      </c>
      <c r="B46" s="39"/>
      <c r="C46" s="40">
        <v>80</v>
      </c>
      <c r="D46" s="39">
        <v>239.52</v>
      </c>
      <c r="E46" s="101">
        <v>0.03200099008540868</v>
      </c>
    </row>
    <row r="47" spans="1:5" ht="14.25" customHeight="1">
      <c r="A47" s="38"/>
      <c r="B47" s="74"/>
      <c r="C47" s="75"/>
      <c r="D47" s="76"/>
      <c r="E47" s="77"/>
    </row>
    <row r="48" spans="1:5" ht="14.25" customHeight="1">
      <c r="A48" s="103" t="s">
        <v>5</v>
      </c>
      <c r="B48" s="104">
        <f>+B19+B17+B15+B10</f>
        <v>502391</v>
      </c>
      <c r="C48" s="104">
        <f>+C19+C17+C15+C10</f>
        <v>82193</v>
      </c>
      <c r="D48" s="104">
        <f>+D19+D17+D15+D10</f>
        <v>748476.7</v>
      </c>
      <c r="E48" s="105">
        <f>+E19+E17+E15+E10</f>
        <v>100.00361050934121</v>
      </c>
    </row>
    <row r="49" spans="1:5" ht="14.25" customHeight="1" hidden="1">
      <c r="A49" s="81"/>
      <c r="B49" s="82"/>
      <c r="C49" s="83"/>
      <c r="D49" s="81"/>
      <c r="E49" s="123"/>
    </row>
    <row r="50" spans="1:5" ht="14.25" customHeight="1">
      <c r="A50" s="86" t="s">
        <v>71</v>
      </c>
      <c r="B50" s="87"/>
      <c r="C50" s="87"/>
      <c r="D50" s="87"/>
      <c r="E50" s="88"/>
    </row>
    <row r="51" ht="12.75">
      <c r="A51" s="107"/>
    </row>
    <row r="52" spans="2:4" ht="12.75">
      <c r="B52" s="106"/>
      <c r="C52" s="106"/>
      <c r="D52" s="106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7">
      <selection activeCell="F31" sqref="F31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72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457532</v>
      </c>
      <c r="C10" s="31">
        <f>+C13+C11+C12</f>
        <v>12837</v>
      </c>
      <c r="D10" s="31">
        <f>SUM(D11:D13)</f>
        <v>489184</v>
      </c>
      <c r="E10" s="119">
        <f>+E11+E12+E13</f>
        <v>65.56015411313116</v>
      </c>
      <c r="F10" s="33"/>
      <c r="G10" s="34"/>
    </row>
    <row r="11" spans="1:7" ht="14.25">
      <c r="A11" s="38" t="s">
        <v>12</v>
      </c>
      <c r="B11" s="39">
        <v>457433</v>
      </c>
      <c r="C11" s="40"/>
      <c r="D11" s="39">
        <v>451378</v>
      </c>
      <c r="E11" s="121">
        <v>60.44</v>
      </c>
      <c r="F11" s="129"/>
      <c r="G11" s="130"/>
    </row>
    <row r="12" spans="1:7" ht="14.25">
      <c r="A12" s="38" t="s">
        <v>13</v>
      </c>
      <c r="B12" s="39">
        <v>98</v>
      </c>
      <c r="C12" s="40">
        <v>12837</v>
      </c>
      <c r="D12" s="39">
        <v>37805</v>
      </c>
      <c r="E12" s="121">
        <v>5.12</v>
      </c>
      <c r="F12" s="129"/>
      <c r="G12" s="130"/>
    </row>
    <row r="13" spans="1:7" ht="14.25">
      <c r="A13" s="38" t="s">
        <v>14</v>
      </c>
      <c r="B13" s="39">
        <v>1</v>
      </c>
      <c r="C13" s="40"/>
      <c r="D13" s="39">
        <v>1</v>
      </c>
      <c r="E13" s="121">
        <v>0.0001541131311658233</v>
      </c>
      <c r="F13" s="129"/>
      <c r="G13" s="130"/>
    </row>
    <row r="14" spans="1:7" ht="14.25">
      <c r="A14" s="38"/>
      <c r="B14" s="39"/>
      <c r="C14" s="40"/>
      <c r="D14" s="39"/>
      <c r="E14" s="121"/>
      <c r="F14" s="129"/>
      <c r="G14" s="114"/>
    </row>
    <row r="15" spans="1:7" ht="15">
      <c r="A15" s="30" t="s">
        <v>59</v>
      </c>
      <c r="B15" s="63">
        <v>15923</v>
      </c>
      <c r="C15" s="53">
        <v>55615</v>
      </c>
      <c r="D15" s="53">
        <v>181670</v>
      </c>
      <c r="E15" s="127">
        <v>24.22</v>
      </c>
      <c r="F15" s="129"/>
      <c r="G15" s="130"/>
    </row>
    <row r="16" spans="1:7" ht="14.25">
      <c r="A16" s="38"/>
      <c r="B16" s="39"/>
      <c r="C16" s="40"/>
      <c r="D16" s="39"/>
      <c r="E16" s="121"/>
      <c r="F16" s="129"/>
      <c r="G16" s="114"/>
    </row>
    <row r="17" spans="1:7" ht="15">
      <c r="A17" s="30" t="s">
        <v>17</v>
      </c>
      <c r="B17" s="63">
        <v>3889</v>
      </c>
      <c r="C17" s="53"/>
      <c r="D17" s="54">
        <v>3889</v>
      </c>
      <c r="E17" s="127">
        <v>0.51</v>
      </c>
      <c r="F17" s="129"/>
      <c r="G17" s="130"/>
    </row>
    <row r="18" spans="1:7" ht="12.75">
      <c r="A18" s="64"/>
      <c r="B18" s="65"/>
      <c r="C18" s="66"/>
      <c r="D18" s="65"/>
      <c r="E18" s="128"/>
      <c r="F18" s="129"/>
      <c r="G18" s="114"/>
    </row>
    <row r="19" spans="1:7" ht="15">
      <c r="A19" s="30" t="s">
        <v>18</v>
      </c>
      <c r="B19" s="31">
        <f>+B21+B25</f>
        <v>31177</v>
      </c>
      <c r="C19" s="31">
        <f>+C21+C25</f>
        <v>14059</v>
      </c>
      <c r="D19" s="31">
        <f>+D21+D25</f>
        <v>73733.70000000001</v>
      </c>
      <c r="E19" s="119">
        <f>+E21+E25</f>
        <v>9.71036900642837</v>
      </c>
      <c r="F19" s="33"/>
      <c r="G19" s="34"/>
    </row>
    <row r="20" spans="1:7" ht="14.25" customHeight="1">
      <c r="A20" s="38"/>
      <c r="B20" s="39"/>
      <c r="C20" s="40"/>
      <c r="D20" s="39"/>
      <c r="E20" s="121"/>
      <c r="F20" s="129"/>
      <c r="G20" s="114"/>
    </row>
    <row r="21" spans="1:7" ht="16.5" customHeight="1">
      <c r="A21" s="100" t="s">
        <v>19</v>
      </c>
      <c r="B21" s="31">
        <f>SUM(B22:B23)</f>
        <v>4812</v>
      </c>
      <c r="C21" s="31">
        <f>SUM(C22:C23)</f>
        <v>662</v>
      </c>
      <c r="D21" s="31">
        <f>SUM(D22:D23)</f>
        <v>6794</v>
      </c>
      <c r="E21" s="119">
        <f>SUM(E22:E23)</f>
        <v>0.9</v>
      </c>
      <c r="F21" s="33"/>
      <c r="G21" s="34"/>
    </row>
    <row r="22" spans="1:7" ht="16.5" customHeight="1">
      <c r="A22" s="72" t="s">
        <v>31</v>
      </c>
      <c r="B22" s="39">
        <v>4812</v>
      </c>
      <c r="C22" s="40"/>
      <c r="D22" s="39">
        <v>4812</v>
      </c>
      <c r="E22" s="120">
        <v>0.64</v>
      </c>
      <c r="F22" s="129"/>
      <c r="G22" s="130"/>
    </row>
    <row r="23" spans="1:7" ht="14.25" customHeight="1">
      <c r="A23" s="72" t="s">
        <v>58</v>
      </c>
      <c r="B23" s="39"/>
      <c r="C23" s="40">
        <v>662</v>
      </c>
      <c r="D23" s="39">
        <v>1982</v>
      </c>
      <c r="E23" s="120">
        <v>0.26</v>
      </c>
      <c r="F23" s="129"/>
      <c r="G23" s="130"/>
    </row>
    <row r="24" spans="1:7" ht="14.25" customHeight="1">
      <c r="A24" s="72"/>
      <c r="B24" s="39"/>
      <c r="C24" s="40"/>
      <c r="D24" s="39"/>
      <c r="E24" s="121"/>
      <c r="F24" s="129"/>
      <c r="G24" s="114"/>
    </row>
    <row r="25" spans="1:7" ht="14.25" customHeight="1">
      <c r="A25" s="100" t="s">
        <v>28</v>
      </c>
      <c r="B25" s="31">
        <f>SUM(B26:B46)</f>
        <v>26365</v>
      </c>
      <c r="C25" s="31">
        <f>SUM(C26:C46)</f>
        <v>13397</v>
      </c>
      <c r="D25" s="31">
        <f>SUM(D26:D46)</f>
        <v>66939.70000000001</v>
      </c>
      <c r="E25" s="119">
        <f>SUM(E26:E46)</f>
        <v>8.81036900642837</v>
      </c>
      <c r="F25" s="135">
        <f>+E25-E31</f>
        <v>8.23412434494833</v>
      </c>
      <c r="G25" s="34"/>
    </row>
    <row r="26" spans="1:7" ht="14.25" customHeight="1">
      <c r="A26" s="73" t="s">
        <v>30</v>
      </c>
      <c r="B26" s="39"/>
      <c r="C26" s="40">
        <v>3800</v>
      </c>
      <c r="D26" s="39">
        <v>11377.2</v>
      </c>
      <c r="E26" s="120">
        <v>1.510868311922739</v>
      </c>
      <c r="F26" s="129"/>
      <c r="G26" s="130"/>
    </row>
    <row r="27" spans="1:7" ht="14.25" customHeight="1">
      <c r="A27" s="73" t="s">
        <v>35</v>
      </c>
      <c r="B27" s="39">
        <v>10000</v>
      </c>
      <c r="C27" s="40"/>
      <c r="D27" s="39">
        <v>10000</v>
      </c>
      <c r="E27" s="120">
        <v>1.3213590036231122</v>
      </c>
      <c r="F27" s="129"/>
      <c r="G27" s="130"/>
    </row>
    <row r="28" spans="1:7" ht="14.25" customHeight="1">
      <c r="A28" s="73" t="s">
        <v>29</v>
      </c>
      <c r="B28" s="39"/>
      <c r="C28" s="40">
        <v>3142</v>
      </c>
      <c r="D28" s="39">
        <v>9446.07</v>
      </c>
      <c r="E28" s="120">
        <v>1.2492495358055913</v>
      </c>
      <c r="F28" s="129"/>
      <c r="G28" s="130"/>
    </row>
    <row r="29" spans="1:7" ht="14.25" customHeight="1">
      <c r="A29" s="73" t="s">
        <v>70</v>
      </c>
      <c r="B29" s="39">
        <v>5000</v>
      </c>
      <c r="C29" s="40"/>
      <c r="D29" s="39">
        <v>5000</v>
      </c>
      <c r="E29" s="120">
        <v>0.6606795018115561</v>
      </c>
      <c r="F29" s="129"/>
      <c r="G29" s="130"/>
    </row>
    <row r="30" spans="1:7" ht="14.25" customHeight="1">
      <c r="A30" s="73" t="s">
        <v>31</v>
      </c>
      <c r="B30" s="39">
        <v>4500</v>
      </c>
      <c r="C30" s="40"/>
      <c r="D30" s="39">
        <v>4500</v>
      </c>
      <c r="E30" s="120">
        <v>0.5946115516304006</v>
      </c>
      <c r="F30" s="129"/>
      <c r="G30" s="130"/>
    </row>
    <row r="31" spans="1:7" ht="14.25" customHeight="1">
      <c r="A31" s="73" t="s">
        <v>61</v>
      </c>
      <c r="B31" s="39">
        <v>4361</v>
      </c>
      <c r="C31" s="40"/>
      <c r="D31" s="39">
        <v>4367</v>
      </c>
      <c r="E31" s="120">
        <v>0.5762446614800393</v>
      </c>
      <c r="F31" s="136">
        <f>+E31</f>
        <v>0.5762446614800393</v>
      </c>
      <c r="G31" s="130"/>
    </row>
    <row r="32" spans="1:7" ht="14.25" customHeight="1">
      <c r="A32" s="73" t="s">
        <v>33</v>
      </c>
      <c r="B32" s="39"/>
      <c r="C32" s="40">
        <v>1020</v>
      </c>
      <c r="D32" s="39">
        <v>3059.8680000000004</v>
      </c>
      <c r="E32" s="120">
        <v>0.4055488626739984</v>
      </c>
      <c r="F32" s="129"/>
      <c r="G32" s="130"/>
    </row>
    <row r="33" spans="1:7" ht="14.25" customHeight="1">
      <c r="A33" s="73" t="s">
        <v>36</v>
      </c>
      <c r="B33" s="39"/>
      <c r="C33" s="40">
        <v>1000</v>
      </c>
      <c r="D33" s="39">
        <v>2994</v>
      </c>
      <c r="E33" s="120">
        <v>0.3975969241901945</v>
      </c>
      <c r="F33" s="129"/>
      <c r="G33" s="130"/>
    </row>
    <row r="34" spans="1:7" ht="14.25" customHeight="1">
      <c r="A34" s="73" t="s">
        <v>32</v>
      </c>
      <c r="B34" s="39"/>
      <c r="C34" s="40">
        <v>864</v>
      </c>
      <c r="D34" s="39">
        <v>2742.5040000000004</v>
      </c>
      <c r="E34" s="120">
        <v>0.343523742500328</v>
      </c>
      <c r="F34" s="129"/>
      <c r="G34" s="130"/>
    </row>
    <row r="35" spans="1:7" ht="14.25" customHeight="1">
      <c r="A35" s="73" t="s">
        <v>38</v>
      </c>
      <c r="B35" s="39"/>
      <c r="C35" s="40">
        <v>800</v>
      </c>
      <c r="D35" s="39">
        <v>2395.2</v>
      </c>
      <c r="E35" s="120">
        <v>0.3180775393521556</v>
      </c>
      <c r="F35" s="129"/>
      <c r="G35" s="130"/>
    </row>
    <row r="36" spans="1:7" ht="14.25" customHeight="1">
      <c r="A36" s="73" t="s">
        <v>34</v>
      </c>
      <c r="B36" s="39"/>
      <c r="C36" s="40">
        <v>746</v>
      </c>
      <c r="D36" s="39">
        <v>2269.452</v>
      </c>
      <c r="E36" s="120">
        <v>0.2966073054458851</v>
      </c>
      <c r="F36" s="129"/>
      <c r="G36" s="130"/>
    </row>
    <row r="37" spans="1:7" ht="14.25" customHeight="1">
      <c r="A37" s="73" t="s">
        <v>39</v>
      </c>
      <c r="B37" s="39"/>
      <c r="C37" s="40">
        <v>461</v>
      </c>
      <c r="D37" s="39">
        <v>1485.0240000000001</v>
      </c>
      <c r="E37" s="120">
        <v>0.18329218205167966</v>
      </c>
      <c r="F37" s="129"/>
      <c r="G37" s="130"/>
    </row>
    <row r="38" spans="1:7" ht="14.25" customHeight="1">
      <c r="A38" s="73" t="s">
        <v>55</v>
      </c>
      <c r="B38" s="39">
        <v>1500</v>
      </c>
      <c r="C38" s="40"/>
      <c r="D38" s="39">
        <v>1500</v>
      </c>
      <c r="E38" s="120">
        <v>0.19820385054346687</v>
      </c>
      <c r="F38" s="129"/>
      <c r="G38" s="130"/>
    </row>
    <row r="39" spans="1:7" ht="14.25" customHeight="1">
      <c r="A39" s="73" t="s">
        <v>40</v>
      </c>
      <c r="B39" s="39"/>
      <c r="C39" s="40">
        <v>399</v>
      </c>
      <c r="D39" s="39">
        <v>1194.606</v>
      </c>
      <c r="E39" s="120">
        <v>0.15864117275188758</v>
      </c>
      <c r="F39" s="129"/>
      <c r="G39" s="130"/>
    </row>
    <row r="40" spans="1:7" ht="14.25" customHeight="1">
      <c r="A40" s="73" t="s">
        <v>42</v>
      </c>
      <c r="B40" s="39">
        <v>1004</v>
      </c>
      <c r="C40" s="40"/>
      <c r="D40" s="39">
        <v>1004</v>
      </c>
      <c r="E40" s="120">
        <v>0.13266444396376048</v>
      </c>
      <c r="F40" s="129"/>
      <c r="G40" s="130"/>
    </row>
    <row r="41" spans="1:7" ht="14.25" customHeight="1">
      <c r="A41" s="73" t="s">
        <v>46</v>
      </c>
      <c r="B41" s="39"/>
      <c r="C41" s="40">
        <v>320</v>
      </c>
      <c r="D41" s="39">
        <v>958.08</v>
      </c>
      <c r="E41" s="120">
        <v>0.12723101574086224</v>
      </c>
      <c r="F41" s="129"/>
      <c r="G41" s="130"/>
    </row>
    <row r="42" spans="1:7" ht="14.25" customHeight="1">
      <c r="A42" s="73" t="s">
        <v>44</v>
      </c>
      <c r="B42" s="39"/>
      <c r="C42" s="40">
        <v>276</v>
      </c>
      <c r="D42" s="39">
        <v>823.35</v>
      </c>
      <c r="E42" s="120">
        <v>0.10973675107649368</v>
      </c>
      <c r="F42" s="129"/>
      <c r="G42" s="130"/>
    </row>
    <row r="43" spans="1:7" ht="14.25" customHeight="1">
      <c r="A43" s="73" t="s">
        <v>43</v>
      </c>
      <c r="B43" s="39"/>
      <c r="C43" s="40">
        <v>247</v>
      </c>
      <c r="D43" s="39">
        <v>739.518</v>
      </c>
      <c r="E43" s="120">
        <v>0.09820644027497803</v>
      </c>
      <c r="F43" s="129"/>
      <c r="G43" s="130"/>
    </row>
    <row r="44" spans="1:7" ht="14.25" customHeight="1">
      <c r="A44" s="73" t="s">
        <v>48</v>
      </c>
      <c r="B44" s="39"/>
      <c r="C44" s="40">
        <v>147</v>
      </c>
      <c r="D44" s="39">
        <v>440.11800000000005</v>
      </c>
      <c r="E44" s="120">
        <v>0.05844674785595859</v>
      </c>
      <c r="F44" s="129"/>
      <c r="G44" s="130"/>
    </row>
    <row r="45" spans="1:7" ht="14.25" customHeight="1">
      <c r="A45" s="73" t="s">
        <v>50</v>
      </c>
      <c r="B45" s="39"/>
      <c r="C45" s="40">
        <v>135</v>
      </c>
      <c r="D45" s="39">
        <v>404.19</v>
      </c>
      <c r="E45" s="120">
        <v>0.05367558476567626</v>
      </c>
      <c r="F45" s="129"/>
      <c r="G45" s="130"/>
    </row>
    <row r="46" spans="1:7" ht="14.25" customHeight="1">
      <c r="A46" s="73" t="s">
        <v>49</v>
      </c>
      <c r="B46" s="39"/>
      <c r="C46" s="40">
        <v>40</v>
      </c>
      <c r="D46" s="39">
        <v>239.52</v>
      </c>
      <c r="E46" s="120">
        <v>0.01590387696760778</v>
      </c>
      <c r="F46" s="129"/>
      <c r="G46" s="130"/>
    </row>
    <row r="47" spans="1:7" ht="14.25" customHeight="1">
      <c r="A47" s="38"/>
      <c r="B47" s="74"/>
      <c r="C47" s="75"/>
      <c r="D47" s="76"/>
      <c r="E47" s="122"/>
      <c r="F47" s="129"/>
      <c r="G47" s="114"/>
    </row>
    <row r="48" spans="1:7" ht="14.25" customHeight="1">
      <c r="A48" s="103" t="s">
        <v>5</v>
      </c>
      <c r="B48" s="104">
        <f>+B19+B17+B15+B10</f>
        <v>508521</v>
      </c>
      <c r="C48" s="104">
        <f>+C19+C17+C15+C10</f>
        <v>82511</v>
      </c>
      <c r="D48" s="104">
        <f>+D19+D17+D15+D10</f>
        <v>748476.7</v>
      </c>
      <c r="E48" s="118">
        <f>+E19+E17+E15+E10</f>
        <v>100.00052311955953</v>
      </c>
      <c r="F48" s="79"/>
      <c r="G48" s="35"/>
    </row>
    <row r="49" spans="1:7" ht="14.25" customHeight="1" hidden="1">
      <c r="A49" s="81"/>
      <c r="B49" s="82"/>
      <c r="C49" s="83"/>
      <c r="D49" s="81"/>
      <c r="E49" s="123"/>
      <c r="F49" s="129"/>
      <c r="G49" s="114"/>
    </row>
    <row r="50" spans="1:7" ht="14.25" customHeight="1">
      <c r="A50" s="86" t="s">
        <v>73</v>
      </c>
      <c r="B50" s="87"/>
      <c r="C50" s="87"/>
      <c r="D50" s="87"/>
      <c r="E50" s="88"/>
      <c r="F50" s="129"/>
      <c r="G50" s="114"/>
    </row>
    <row r="51" spans="1:7" ht="12.75">
      <c r="A51" s="107"/>
      <c r="F51" s="129"/>
      <c r="G51" s="114"/>
    </row>
    <row r="52" spans="2:7" ht="12.75">
      <c r="B52" s="134">
        <f>+B48/D48</f>
        <v>0.6794079227850379</v>
      </c>
      <c r="C52" s="106"/>
      <c r="D52" s="106"/>
      <c r="F52" s="129"/>
      <c r="G52" s="114"/>
    </row>
    <row r="53" spans="6:7" ht="12.75">
      <c r="F53" s="129"/>
      <c r="G53" s="114"/>
    </row>
    <row r="54" spans="6:7" ht="12.75">
      <c r="F54" s="124"/>
      <c r="G54" s="114"/>
    </row>
    <row r="55" spans="6:7" ht="12.75">
      <c r="F55" s="124"/>
      <c r="G55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zoomScalePageLayoutView="0" workbookViewId="0" topLeftCell="A7">
      <selection activeCell="I38" sqref="I38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74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316834</v>
      </c>
      <c r="C10" s="31">
        <f>+C13+C11+C12</f>
        <v>33762</v>
      </c>
      <c r="D10" s="31">
        <f>SUM(D11:D13)</f>
        <v>417613.57</v>
      </c>
      <c r="E10" s="119">
        <f>+E11+E12+E13</f>
        <v>52.01898768372773</v>
      </c>
      <c r="F10" s="33"/>
      <c r="G10" s="34"/>
    </row>
    <row r="11" spans="1:7" ht="14.25">
      <c r="A11" s="38" t="s">
        <v>12</v>
      </c>
      <c r="B11" s="39">
        <v>316313</v>
      </c>
      <c r="C11" s="40"/>
      <c r="D11" s="39">
        <v>316313</v>
      </c>
      <c r="E11" s="121">
        <v>39.40073607091592</v>
      </c>
      <c r="F11" s="129"/>
      <c r="G11" s="130"/>
    </row>
    <row r="12" spans="1:7" ht="14.25">
      <c r="A12" s="38" t="s">
        <v>13</v>
      </c>
      <c r="B12" s="39">
        <v>520</v>
      </c>
      <c r="C12" s="40">
        <v>33762</v>
      </c>
      <c r="D12" s="39">
        <v>101299.57</v>
      </c>
      <c r="E12" s="121">
        <v>12.61812705031811</v>
      </c>
      <c r="F12" s="129"/>
      <c r="G12" s="130"/>
    </row>
    <row r="13" spans="1:7" ht="14.25">
      <c r="A13" s="38" t="s">
        <v>14</v>
      </c>
      <c r="B13" s="39">
        <v>1</v>
      </c>
      <c r="C13" s="40"/>
      <c r="D13" s="39">
        <v>1</v>
      </c>
      <c r="E13" s="121">
        <v>0.0001245624937037552</v>
      </c>
      <c r="F13" s="129"/>
      <c r="G13" s="130"/>
    </row>
    <row r="14" spans="1:7" ht="14.25">
      <c r="A14" s="38"/>
      <c r="B14" s="39"/>
      <c r="C14" s="40"/>
      <c r="D14" s="39"/>
      <c r="E14" s="121"/>
      <c r="F14" s="129"/>
      <c r="G14" s="114"/>
    </row>
    <row r="15" spans="1:7" ht="15">
      <c r="A15" s="30" t="s">
        <v>59</v>
      </c>
      <c r="B15" s="63">
        <v>16018</v>
      </c>
      <c r="C15" s="53">
        <v>42620</v>
      </c>
      <c r="D15" s="53">
        <v>143239</v>
      </c>
      <c r="E15" s="119">
        <f>+D15/D$49*100</f>
        <v>17.842200368225278</v>
      </c>
      <c r="F15" s="129"/>
      <c r="G15" s="130"/>
    </row>
    <row r="16" spans="1:7" ht="15">
      <c r="A16" s="38"/>
      <c r="B16" s="39"/>
      <c r="C16" s="40"/>
      <c r="D16" s="39"/>
      <c r="E16" s="119"/>
      <c r="F16" s="129"/>
      <c r="G16" s="114"/>
    </row>
    <row r="17" spans="1:7" ht="15">
      <c r="A17" s="30" t="s">
        <v>17</v>
      </c>
      <c r="B17" s="63">
        <v>116275</v>
      </c>
      <c r="C17" s="53"/>
      <c r="D17" s="54">
        <v>116275</v>
      </c>
      <c r="E17" s="119">
        <f>+D17/D$49*100</f>
        <v>14.483498543102048</v>
      </c>
      <c r="F17" s="129"/>
      <c r="G17" s="130"/>
    </row>
    <row r="18" spans="1:7" ht="12.75">
      <c r="A18" s="64"/>
      <c r="B18" s="65"/>
      <c r="C18" s="66"/>
      <c r="D18" s="65"/>
      <c r="E18" s="128"/>
      <c r="F18" s="129"/>
      <c r="G18" s="114"/>
    </row>
    <row r="19" spans="1:7" ht="15">
      <c r="A19" s="30" t="s">
        <v>18</v>
      </c>
      <c r="B19" s="31">
        <f>+B21+B25</f>
        <v>86003</v>
      </c>
      <c r="C19" s="31">
        <f>+C21+C25</f>
        <v>13293</v>
      </c>
      <c r="D19" s="31">
        <f>+D21+D25</f>
        <v>125682.605</v>
      </c>
      <c r="E19" s="119">
        <f>+E21+E25</f>
        <v>15.658844958465416</v>
      </c>
      <c r="F19" s="33"/>
      <c r="G19" s="34"/>
    </row>
    <row r="20" spans="1:7" ht="14.25" customHeight="1">
      <c r="A20" s="38"/>
      <c r="B20" s="39"/>
      <c r="C20" s="40"/>
      <c r="D20" s="39"/>
      <c r="E20" s="121"/>
      <c r="F20" s="129"/>
      <c r="G20" s="114"/>
    </row>
    <row r="21" spans="1:7" ht="16.5" customHeight="1">
      <c r="A21" s="100" t="s">
        <v>19</v>
      </c>
      <c r="B21" s="31">
        <f>SUM(B22:B23)</f>
        <v>7112</v>
      </c>
      <c r="C21" s="31">
        <f>SUM(C22:C23)</f>
        <v>0</v>
      </c>
      <c r="D21" s="31">
        <f>SUM(D22:D23)</f>
        <v>7112</v>
      </c>
      <c r="E21" s="119">
        <f>SUM(E22:E23)</f>
        <v>0.8893947197024699</v>
      </c>
      <c r="F21" s="33"/>
      <c r="G21" s="34"/>
    </row>
    <row r="22" spans="1:7" ht="16.5" customHeight="1">
      <c r="A22" s="72" t="s">
        <v>31</v>
      </c>
      <c r="B22" s="39">
        <v>4812</v>
      </c>
      <c r="C22" s="40"/>
      <c r="D22" s="39">
        <v>4812</v>
      </c>
      <c r="E22" s="120">
        <v>0.5993947197024699</v>
      </c>
      <c r="F22" s="129"/>
      <c r="G22" s="130"/>
    </row>
    <row r="23" spans="1:7" ht="14.25" customHeight="1">
      <c r="A23" s="72" t="s">
        <v>58</v>
      </c>
      <c r="B23" s="39">
        <v>2300</v>
      </c>
      <c r="C23" s="40"/>
      <c r="D23" s="39">
        <v>2300</v>
      </c>
      <c r="E23" s="120">
        <v>0.29</v>
      </c>
      <c r="F23" s="129"/>
      <c r="G23" s="130"/>
    </row>
    <row r="24" spans="1:7" ht="14.25" customHeight="1">
      <c r="A24" s="72"/>
      <c r="B24" s="39"/>
      <c r="C24" s="40"/>
      <c r="D24" s="39"/>
      <c r="E24" s="121"/>
      <c r="F24" s="129"/>
      <c r="G24" s="114"/>
    </row>
    <row r="25" spans="1:7" ht="14.25" customHeight="1">
      <c r="A25" s="100" t="s">
        <v>28</v>
      </c>
      <c r="B25" s="31">
        <f>SUM(B26:B47)</f>
        <v>78891</v>
      </c>
      <c r="C25" s="31">
        <f>SUM(C26:C47)</f>
        <v>13293</v>
      </c>
      <c r="D25" s="31">
        <f>SUM(D26:D47)</f>
        <v>118570.605</v>
      </c>
      <c r="E25" s="119">
        <f>SUM(E26:E47)</f>
        <v>14.769450238762946</v>
      </c>
      <c r="F25" s="33"/>
      <c r="G25" s="34"/>
    </row>
    <row r="26" spans="1:7" ht="14.25" customHeight="1">
      <c r="A26" s="73" t="s">
        <v>30</v>
      </c>
      <c r="B26" s="39"/>
      <c r="C26" s="40">
        <v>3800</v>
      </c>
      <c r="D26" s="39">
        <v>11343</v>
      </c>
      <c r="E26" s="120">
        <v>1.4129123660816951</v>
      </c>
      <c r="F26" s="129"/>
      <c r="G26" s="130"/>
    </row>
    <row r="27" spans="1:7" ht="14.25" customHeight="1">
      <c r="A27" s="73" t="s">
        <v>38</v>
      </c>
      <c r="B27" s="39">
        <v>5877</v>
      </c>
      <c r="C27" s="40">
        <v>800</v>
      </c>
      <c r="D27" s="39">
        <v>8265</v>
      </c>
      <c r="E27" s="120">
        <v>1.0295090104615368</v>
      </c>
      <c r="F27" s="129"/>
      <c r="G27" s="130"/>
    </row>
    <row r="28" spans="1:7" ht="14.25" customHeight="1">
      <c r="A28" s="73" t="s">
        <v>29</v>
      </c>
      <c r="B28" s="39"/>
      <c r="C28" s="40">
        <v>3074</v>
      </c>
      <c r="D28" s="39">
        <v>9175.89</v>
      </c>
      <c r="E28" s="120">
        <v>1.1429717403513502</v>
      </c>
      <c r="F28" s="129"/>
      <c r="G28" s="130"/>
    </row>
    <row r="29" spans="1:7" ht="14.25" customHeight="1">
      <c r="A29" s="73" t="s">
        <v>35</v>
      </c>
      <c r="B29" s="39">
        <v>10000</v>
      </c>
      <c r="C29" s="40"/>
      <c r="D29" s="39">
        <v>10000</v>
      </c>
      <c r="E29" s="120">
        <v>1.2456249370375518</v>
      </c>
      <c r="F29" s="129"/>
      <c r="G29" s="130"/>
    </row>
    <row r="30" spans="1:7" ht="14.25" customHeight="1">
      <c r="A30" s="73" t="s">
        <v>70</v>
      </c>
      <c r="B30" s="39">
        <v>5000</v>
      </c>
      <c r="C30" s="40"/>
      <c r="D30" s="39">
        <v>5000</v>
      </c>
      <c r="E30" s="120">
        <v>0.6228124685187759</v>
      </c>
      <c r="F30" s="129"/>
      <c r="G30" s="130"/>
    </row>
    <row r="31" spans="1:7" ht="14.25" customHeight="1">
      <c r="A31" s="73" t="s">
        <v>31</v>
      </c>
      <c r="B31" s="39">
        <v>12718</v>
      </c>
      <c r="C31" s="40"/>
      <c r="D31" s="39">
        <v>12718</v>
      </c>
      <c r="E31" s="120">
        <v>1.5841857949243587</v>
      </c>
      <c r="F31" s="129"/>
      <c r="G31" s="130"/>
    </row>
    <row r="32" spans="1:7" ht="14.25" customHeight="1">
      <c r="A32" s="73" t="s">
        <v>61</v>
      </c>
      <c r="B32" s="39">
        <v>41233</v>
      </c>
      <c r="C32" s="40"/>
      <c r="D32" s="39">
        <v>41233</v>
      </c>
      <c r="E32" s="120">
        <v>5.136085302886938</v>
      </c>
      <c r="F32" s="129"/>
      <c r="G32" s="130"/>
    </row>
    <row r="33" spans="1:7" ht="14.25" customHeight="1">
      <c r="A33" s="73" t="s">
        <v>33</v>
      </c>
      <c r="B33" s="39"/>
      <c r="C33" s="40">
        <v>1019</v>
      </c>
      <c r="D33" s="39">
        <v>3041.7149999999997</v>
      </c>
      <c r="E33" s="120">
        <v>0.3788836055361177</v>
      </c>
      <c r="F33" s="129"/>
      <c r="G33" s="130"/>
    </row>
    <row r="34" spans="1:7" ht="14.25" customHeight="1">
      <c r="A34" s="73" t="s">
        <v>36</v>
      </c>
      <c r="B34" s="39"/>
      <c r="C34" s="40">
        <v>1000</v>
      </c>
      <c r="D34" s="39">
        <v>2985</v>
      </c>
      <c r="E34" s="120">
        <v>0.3718190437057093</v>
      </c>
      <c r="F34" s="129"/>
      <c r="G34" s="130"/>
    </row>
    <row r="35" spans="1:7" ht="14.25" customHeight="1">
      <c r="A35" s="73" t="s">
        <v>32</v>
      </c>
      <c r="B35" s="39"/>
      <c r="C35" s="40">
        <v>864</v>
      </c>
      <c r="D35" s="39">
        <v>2579.04</v>
      </c>
      <c r="E35" s="120">
        <v>0.3212516537617328</v>
      </c>
      <c r="F35" s="129"/>
      <c r="G35" s="130"/>
    </row>
    <row r="36" spans="1:7" ht="14.25" customHeight="1">
      <c r="A36" s="73" t="s">
        <v>38</v>
      </c>
      <c r="B36" s="39"/>
      <c r="C36" s="40"/>
      <c r="D36" s="39">
        <v>0</v>
      </c>
      <c r="E36" s="120">
        <v>0</v>
      </c>
      <c r="F36" s="129"/>
      <c r="G36" s="130"/>
    </row>
    <row r="37" spans="1:7" ht="14.25" customHeight="1">
      <c r="A37" s="73" t="s">
        <v>34</v>
      </c>
      <c r="B37" s="39"/>
      <c r="C37" s="40">
        <v>733</v>
      </c>
      <c r="D37" s="39">
        <v>2188.005</v>
      </c>
      <c r="E37" s="120">
        <v>0.2725433590362849</v>
      </c>
      <c r="F37" s="129"/>
      <c r="G37" s="130"/>
    </row>
    <row r="38" spans="1:7" ht="14.25" customHeight="1">
      <c r="A38" s="73" t="s">
        <v>39</v>
      </c>
      <c r="B38" s="39"/>
      <c r="C38" s="40">
        <v>461</v>
      </c>
      <c r="D38" s="39">
        <v>1376.085</v>
      </c>
      <c r="E38" s="120">
        <v>0.171408579148332</v>
      </c>
      <c r="F38" s="129"/>
      <c r="G38" s="130"/>
    </row>
    <row r="39" spans="1:7" ht="14.25" customHeight="1">
      <c r="A39" s="73" t="s">
        <v>55</v>
      </c>
      <c r="B39" s="39">
        <v>1500</v>
      </c>
      <c r="C39" s="40"/>
      <c r="D39" s="39">
        <v>1500</v>
      </c>
      <c r="E39" s="120">
        <v>0.1868437405556328</v>
      </c>
      <c r="F39" s="129"/>
      <c r="G39" s="130"/>
    </row>
    <row r="40" spans="1:7" ht="14.25" customHeight="1">
      <c r="A40" s="73" t="s">
        <v>40</v>
      </c>
      <c r="B40" s="39"/>
      <c r="C40" s="40">
        <v>399</v>
      </c>
      <c r="D40" s="39">
        <v>1191.015</v>
      </c>
      <c r="E40" s="120">
        <v>0.148355798438578</v>
      </c>
      <c r="F40" s="129"/>
      <c r="G40" s="130"/>
    </row>
    <row r="41" spans="1:7" ht="14.25" customHeight="1">
      <c r="A41" s="73" t="s">
        <v>42</v>
      </c>
      <c r="B41" s="39">
        <v>2563</v>
      </c>
      <c r="C41" s="40"/>
      <c r="D41" s="39">
        <v>2563</v>
      </c>
      <c r="E41" s="120">
        <v>0.3192536713627246</v>
      </c>
      <c r="F41" s="129"/>
      <c r="G41" s="130"/>
    </row>
    <row r="42" spans="1:7" ht="14.25" customHeight="1">
      <c r="A42" s="73" t="s">
        <v>46</v>
      </c>
      <c r="B42" s="39"/>
      <c r="C42" s="40">
        <v>320</v>
      </c>
      <c r="D42" s="39">
        <v>955.2</v>
      </c>
      <c r="E42" s="120">
        <v>0.11898209398582696</v>
      </c>
      <c r="F42" s="129"/>
      <c r="G42" s="130"/>
    </row>
    <row r="43" spans="1:7" ht="14.25" customHeight="1">
      <c r="A43" s="73" t="s">
        <v>44</v>
      </c>
      <c r="B43" s="39"/>
      <c r="C43" s="40">
        <v>275</v>
      </c>
      <c r="D43" s="39">
        <v>820.875</v>
      </c>
      <c r="E43" s="120">
        <v>0.10225023701907006</v>
      </c>
      <c r="F43" s="129"/>
      <c r="G43" s="130"/>
    </row>
    <row r="44" spans="1:7" ht="14.25" customHeight="1">
      <c r="A44" s="73" t="s">
        <v>43</v>
      </c>
      <c r="B44" s="39"/>
      <c r="C44" s="40">
        <v>247</v>
      </c>
      <c r="D44" s="39">
        <v>737.295</v>
      </c>
      <c r="E44" s="120">
        <v>0.09183930379531019</v>
      </c>
      <c r="F44" s="129"/>
      <c r="G44" s="130"/>
    </row>
    <row r="45" spans="1:7" ht="14.25" customHeight="1">
      <c r="A45" s="73" t="s">
        <v>48</v>
      </c>
      <c r="B45" s="39"/>
      <c r="C45" s="40">
        <v>126</v>
      </c>
      <c r="D45" s="39">
        <v>376.11</v>
      </c>
      <c r="E45" s="120">
        <v>0.04684919950691936</v>
      </c>
      <c r="F45" s="129"/>
      <c r="G45" s="130"/>
    </row>
    <row r="46" spans="1:7" ht="14.25" customHeight="1">
      <c r="A46" s="73" t="s">
        <v>50</v>
      </c>
      <c r="B46" s="39"/>
      <c r="C46" s="40">
        <v>135</v>
      </c>
      <c r="D46" s="39">
        <v>402.975</v>
      </c>
      <c r="E46" s="120">
        <v>0.05019557090027075</v>
      </c>
      <c r="F46" s="129"/>
      <c r="G46" s="130"/>
    </row>
    <row r="47" spans="1:7" ht="14.25" customHeight="1">
      <c r="A47" s="73" t="s">
        <v>49</v>
      </c>
      <c r="B47" s="39"/>
      <c r="C47" s="40">
        <v>40</v>
      </c>
      <c r="D47" s="39">
        <v>119.4</v>
      </c>
      <c r="E47" s="120">
        <v>0.01487276174822837</v>
      </c>
      <c r="F47" s="129"/>
      <c r="G47" s="130"/>
    </row>
    <row r="48" spans="1:7" ht="14.25" customHeight="1">
      <c r="A48" s="38"/>
      <c r="B48" s="74"/>
      <c r="C48" s="75"/>
      <c r="D48" s="76"/>
      <c r="E48" s="122"/>
      <c r="F48" s="129"/>
      <c r="G48" s="130"/>
    </row>
    <row r="49" spans="1:7" ht="14.25" customHeight="1">
      <c r="A49" s="103" t="s">
        <v>5</v>
      </c>
      <c r="B49" s="104">
        <f>+B19+B17+B15+B10</f>
        <v>535130</v>
      </c>
      <c r="C49" s="104">
        <f>+C19+C17+C15+C10</f>
        <v>89675</v>
      </c>
      <c r="D49" s="104">
        <f>+D19+D17+D15+D10</f>
        <v>802810.175</v>
      </c>
      <c r="E49" s="118">
        <f>+E19+E17+E15+E10</f>
        <v>100.00353155352047</v>
      </c>
      <c r="F49" s="79"/>
      <c r="G49" s="35"/>
    </row>
    <row r="50" spans="1:7" ht="14.25" customHeight="1" hidden="1">
      <c r="A50" s="81"/>
      <c r="B50" s="82"/>
      <c r="C50" s="83"/>
      <c r="D50" s="81"/>
      <c r="E50" s="123"/>
      <c r="F50" s="129"/>
      <c r="G50" s="114"/>
    </row>
    <row r="51" spans="1:7" ht="14.25" customHeight="1">
      <c r="A51" s="86" t="s">
        <v>75</v>
      </c>
      <c r="B51" s="87"/>
      <c r="C51" s="87"/>
      <c r="D51" s="87"/>
      <c r="E51" s="132"/>
      <c r="F51" s="131"/>
      <c r="G51" s="114"/>
    </row>
    <row r="52" spans="1:7" ht="12.75">
      <c r="A52" s="107"/>
      <c r="E52" s="114"/>
      <c r="F52" s="131"/>
      <c r="G52" s="114"/>
    </row>
    <row r="53" spans="2:7" ht="12.75">
      <c r="B53" s="106"/>
      <c r="C53" s="106"/>
      <c r="D53" s="106"/>
      <c r="E53" s="114"/>
      <c r="F53" s="131"/>
      <c r="G53" s="114"/>
    </row>
    <row r="54" spans="5:7" ht="12.75">
      <c r="E54" s="114"/>
      <c r="F54" s="131"/>
      <c r="G54" s="114"/>
    </row>
    <row r="55" spans="5:7" ht="12.75">
      <c r="E55" s="114"/>
      <c r="F55" s="114"/>
      <c r="G55" s="114"/>
    </row>
    <row r="56" spans="5:7" ht="12.75">
      <c r="E56" s="114"/>
      <c r="F56" s="114"/>
      <c r="G56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A3" sqref="A3:E3"/>
    </sheetView>
  </sheetViews>
  <sheetFormatPr defaultColWidth="11.421875" defaultRowHeight="12.75"/>
  <cols>
    <col min="1" max="1" width="34.8515625" style="0" customWidth="1"/>
    <col min="2" max="2" width="16.7109375" style="0" customWidth="1"/>
    <col min="3" max="3" width="16.00390625" style="0" customWidth="1"/>
    <col min="4" max="4" width="14.28125" style="0" customWidth="1"/>
    <col min="5" max="5" width="15.8515625" style="0" customWidth="1"/>
    <col min="6" max="7" width="11.57421875" style="0" bestFit="1" customWidth="1"/>
  </cols>
  <sheetData>
    <row r="1" spans="1:5" ht="15.75">
      <c r="A1" s="144" t="s">
        <v>0</v>
      </c>
      <c r="B1" s="144"/>
      <c r="C1" s="144"/>
      <c r="D1" s="144"/>
      <c r="E1" s="144"/>
    </row>
    <row r="2" spans="1:5" ht="15.75">
      <c r="A2" s="144" t="s">
        <v>1</v>
      </c>
      <c r="B2" s="144"/>
      <c r="C2" s="144"/>
      <c r="D2" s="144"/>
      <c r="E2" s="144"/>
    </row>
    <row r="3" spans="1:5" ht="15.75">
      <c r="A3" s="144" t="s">
        <v>76</v>
      </c>
      <c r="B3" s="144"/>
      <c r="C3" s="144"/>
      <c r="D3" s="144"/>
      <c r="E3" s="144"/>
    </row>
    <row r="4" spans="1:5" ht="12.75">
      <c r="A4" s="145" t="s">
        <v>2</v>
      </c>
      <c r="B4" s="145"/>
      <c r="C4" s="145"/>
      <c r="D4" s="145"/>
      <c r="E4" s="145"/>
    </row>
    <row r="5" spans="1:5" ht="12.75">
      <c r="A5" s="139"/>
      <c r="B5" s="139"/>
      <c r="C5" s="139"/>
      <c r="D5" s="139"/>
      <c r="E5" s="139"/>
    </row>
    <row r="6" spans="1:5" ht="33.75" customHeight="1">
      <c r="A6" s="11"/>
      <c r="B6" s="12" t="s">
        <v>3</v>
      </c>
      <c r="C6" s="12" t="s">
        <v>4</v>
      </c>
      <c r="D6" s="140" t="s">
        <v>5</v>
      </c>
      <c r="E6" s="141"/>
    </row>
    <row r="7" spans="1:5" ht="15">
      <c r="A7" s="14" t="s">
        <v>6</v>
      </c>
      <c r="B7" s="15"/>
      <c r="C7" s="16"/>
      <c r="D7" s="142" t="s">
        <v>7</v>
      </c>
      <c r="E7" s="17"/>
    </row>
    <row r="8" spans="1:5" ht="15">
      <c r="A8" s="20"/>
      <c r="B8" s="21" t="s">
        <v>8</v>
      </c>
      <c r="C8" s="22" t="s">
        <v>9</v>
      </c>
      <c r="D8" s="143"/>
      <c r="E8" s="22" t="s">
        <v>10</v>
      </c>
    </row>
    <row r="9" spans="1:5" ht="14.25">
      <c r="A9" s="25"/>
      <c r="B9" s="15"/>
      <c r="C9" s="16"/>
      <c r="D9" s="15"/>
      <c r="E9" s="26"/>
    </row>
    <row r="10" spans="1:7" ht="15">
      <c r="A10" s="30" t="s">
        <v>11</v>
      </c>
      <c r="B10" s="31">
        <f>+B13+B11+B12</f>
        <v>306710</v>
      </c>
      <c r="C10" s="31">
        <f>+C13+C11+C12</f>
        <v>36659</v>
      </c>
      <c r="D10" s="31">
        <f>SUM(D11:D13)</f>
        <v>414670.755</v>
      </c>
      <c r="E10" s="119">
        <f>+E11+E12+E13</f>
        <v>51.61712696397833</v>
      </c>
      <c r="F10" s="33"/>
      <c r="G10" s="34"/>
    </row>
    <row r="11" spans="1:7" ht="14.25">
      <c r="A11" s="38" t="s">
        <v>12</v>
      </c>
      <c r="B11" s="39">
        <v>306703</v>
      </c>
      <c r="C11" s="40"/>
      <c r="D11" s="39">
        <v>306703</v>
      </c>
      <c r="E11" s="121">
        <v>38.17758426497438</v>
      </c>
      <c r="F11" s="129"/>
      <c r="G11" s="130"/>
    </row>
    <row r="12" spans="1:7" ht="14.25">
      <c r="A12" s="38" t="s">
        <v>13</v>
      </c>
      <c r="B12" s="39">
        <v>6</v>
      </c>
      <c r="C12" s="40">
        <v>36659</v>
      </c>
      <c r="D12" s="39">
        <v>107966.75499999999</v>
      </c>
      <c r="E12" s="121">
        <v>13.439418221629209</v>
      </c>
      <c r="F12" s="129"/>
      <c r="G12" s="130"/>
    </row>
    <row r="13" spans="1:7" ht="14.25">
      <c r="A13" s="38" t="s">
        <v>14</v>
      </c>
      <c r="B13" s="39">
        <v>1</v>
      </c>
      <c r="C13" s="40"/>
      <c r="D13" s="39">
        <v>1</v>
      </c>
      <c r="E13" s="121">
        <v>0.00012447737474030048</v>
      </c>
      <c r="F13" s="129"/>
      <c r="G13" s="130"/>
    </row>
    <row r="14" spans="1:7" ht="14.25">
      <c r="A14" s="38"/>
      <c r="B14" s="39"/>
      <c r="C14" s="40"/>
      <c r="D14" s="39"/>
      <c r="E14" s="121"/>
      <c r="F14" s="129"/>
      <c r="G14" s="114"/>
    </row>
    <row r="15" spans="1:7" ht="15">
      <c r="A15" s="30" t="s">
        <v>59</v>
      </c>
      <c r="B15" s="63">
        <v>34142</v>
      </c>
      <c r="C15" s="53">
        <v>41162</v>
      </c>
      <c r="D15" s="53">
        <v>155364.09</v>
      </c>
      <c r="E15" s="119">
        <v>19.33931405211577</v>
      </c>
      <c r="F15" s="129"/>
      <c r="G15" s="130"/>
    </row>
    <row r="16" spans="1:7" ht="15">
      <c r="A16" s="38"/>
      <c r="B16" s="39"/>
      <c r="C16" s="40"/>
      <c r="D16" s="39"/>
      <c r="E16" s="119"/>
      <c r="F16" s="129"/>
      <c r="G16" s="114"/>
    </row>
    <row r="17" spans="1:7" ht="15">
      <c r="A17" s="30" t="s">
        <v>17</v>
      </c>
      <c r="B17" s="63">
        <v>123048</v>
      </c>
      <c r="C17" s="53"/>
      <c r="D17" s="54">
        <v>123048</v>
      </c>
      <c r="E17" s="119">
        <v>15.316692007044495</v>
      </c>
      <c r="F17" s="129"/>
      <c r="G17" s="130"/>
    </row>
    <row r="18" spans="1:7" ht="12.75">
      <c r="A18" s="64"/>
      <c r="B18" s="65"/>
      <c r="C18" s="66"/>
      <c r="D18" s="65"/>
      <c r="E18" s="128"/>
      <c r="F18" s="129"/>
      <c r="G18" s="114"/>
    </row>
    <row r="19" spans="1:7" ht="15">
      <c r="A19" s="30" t="s">
        <v>18</v>
      </c>
      <c r="B19" s="31">
        <f>+B21+B24</f>
        <v>74347</v>
      </c>
      <c r="C19" s="31">
        <f>+C21+C24</f>
        <v>12200</v>
      </c>
      <c r="D19" s="31">
        <f>+D21+D24</f>
        <v>110275.99999999997</v>
      </c>
      <c r="E19" s="119">
        <f>+E21+E24</f>
        <v>13.730569014958688</v>
      </c>
      <c r="F19" s="33"/>
      <c r="G19" s="34"/>
    </row>
    <row r="20" spans="1:7" ht="14.25" customHeight="1">
      <c r="A20" s="38"/>
      <c r="B20" s="39"/>
      <c r="C20" s="40"/>
      <c r="D20" s="39"/>
      <c r="E20" s="121"/>
      <c r="F20" s="129"/>
      <c r="G20" s="114"/>
    </row>
    <row r="21" spans="1:7" ht="16.5" customHeight="1">
      <c r="A21" s="100" t="s">
        <v>19</v>
      </c>
      <c r="B21" s="31">
        <f>SUM(B22:B22)</f>
        <v>2300</v>
      </c>
      <c r="C21" s="31">
        <f>SUM(C22:C22)</f>
        <v>0</v>
      </c>
      <c r="D21" s="31">
        <f>SUM(D22:D22)</f>
        <v>2300</v>
      </c>
      <c r="E21" s="119">
        <f>SUM(E22:E22)</f>
        <v>0.29</v>
      </c>
      <c r="F21" s="33"/>
      <c r="G21" s="34"/>
    </row>
    <row r="22" spans="1:7" ht="14.25" customHeight="1">
      <c r="A22" s="72" t="s">
        <v>58</v>
      </c>
      <c r="B22" s="39">
        <v>2300</v>
      </c>
      <c r="C22" s="40"/>
      <c r="D22" s="39">
        <v>2300</v>
      </c>
      <c r="E22" s="120">
        <v>0.29</v>
      </c>
      <c r="F22" s="129"/>
      <c r="G22" s="130"/>
    </row>
    <row r="23" spans="1:7" ht="14.25" customHeight="1">
      <c r="A23" s="72"/>
      <c r="B23" s="39"/>
      <c r="C23" s="40"/>
      <c r="D23" s="39"/>
      <c r="E23" s="121"/>
      <c r="F23" s="129"/>
      <c r="G23" s="114"/>
    </row>
    <row r="24" spans="1:7" ht="14.25" customHeight="1">
      <c r="A24" s="100" t="s">
        <v>28</v>
      </c>
      <c r="B24" s="31">
        <f>SUM(B25:B44)</f>
        <v>72047</v>
      </c>
      <c r="C24" s="31">
        <f>SUM(C25:C44)</f>
        <v>12200</v>
      </c>
      <c r="D24" s="31">
        <f>SUM(D25:D44)</f>
        <v>107975.99999999997</v>
      </c>
      <c r="E24" s="119">
        <f>SUM(E25:E44)</f>
        <v>13.440569014958688</v>
      </c>
      <c r="F24" s="33"/>
      <c r="G24" s="34"/>
    </row>
    <row r="25" spans="1:7" ht="14.25" customHeight="1">
      <c r="A25" s="73" t="s">
        <v>31</v>
      </c>
      <c r="B25" s="39">
        <v>24092</v>
      </c>
      <c r="C25" s="40"/>
      <c r="D25" s="39">
        <v>24092</v>
      </c>
      <c r="E25" s="120">
        <v>2.9989089122433192</v>
      </c>
      <c r="F25" s="129"/>
      <c r="G25" s="130"/>
    </row>
    <row r="26" spans="1:7" ht="14.25" customHeight="1">
      <c r="A26" s="73" t="s">
        <v>61</v>
      </c>
      <c r="B26" s="39">
        <v>23227</v>
      </c>
      <c r="C26" s="40"/>
      <c r="D26" s="39">
        <v>23227</v>
      </c>
      <c r="E26" s="120">
        <v>2.8912359830929595</v>
      </c>
      <c r="F26" s="129"/>
      <c r="G26" s="130"/>
    </row>
    <row r="27" spans="1:7" ht="14.25" customHeight="1">
      <c r="A27" s="73" t="s">
        <v>30</v>
      </c>
      <c r="B27" s="39"/>
      <c r="C27" s="40">
        <v>3800</v>
      </c>
      <c r="D27" s="39">
        <v>11191</v>
      </c>
      <c r="E27" s="120">
        <v>1.3930263007187027</v>
      </c>
      <c r="F27" s="129"/>
      <c r="G27" s="130"/>
    </row>
    <row r="28" spans="1:7" ht="14.25" customHeight="1">
      <c r="A28" s="73" t="s">
        <v>35</v>
      </c>
      <c r="B28" s="39">
        <v>10000</v>
      </c>
      <c r="C28" s="40"/>
      <c r="D28" s="39">
        <v>10000</v>
      </c>
      <c r="E28" s="120">
        <v>1.2447737474030047</v>
      </c>
      <c r="F28" s="129"/>
      <c r="G28" s="130"/>
    </row>
    <row r="29" spans="1:7" ht="14.25" customHeight="1">
      <c r="A29" s="73" t="s">
        <v>29</v>
      </c>
      <c r="B29" s="39"/>
      <c r="C29" s="40">
        <v>3074</v>
      </c>
      <c r="D29" s="39">
        <v>9052.93</v>
      </c>
      <c r="E29" s="120">
        <v>1.1268849601077084</v>
      </c>
      <c r="F29" s="129"/>
      <c r="G29" s="130"/>
    </row>
    <row r="30" spans="1:7" ht="14.25" customHeight="1">
      <c r="A30" s="73" t="s">
        <v>38</v>
      </c>
      <c r="B30" s="39">
        <v>5867</v>
      </c>
      <c r="C30" s="40">
        <v>800</v>
      </c>
      <c r="D30" s="39">
        <v>8223</v>
      </c>
      <c r="E30" s="120">
        <v>1.0235774524894907</v>
      </c>
      <c r="F30" s="129"/>
      <c r="G30" s="130"/>
    </row>
    <row r="31" spans="1:7" ht="14.25" customHeight="1">
      <c r="A31" s="73" t="s">
        <v>70</v>
      </c>
      <c r="B31" s="39">
        <v>5000</v>
      </c>
      <c r="C31" s="40"/>
      <c r="D31" s="39">
        <v>5000</v>
      </c>
      <c r="E31" s="120">
        <v>0.6223868737015024</v>
      </c>
      <c r="F31" s="129"/>
      <c r="G31" s="130"/>
    </row>
    <row r="32" spans="1:7" ht="14.25" customHeight="1">
      <c r="A32" s="73" t="s">
        <v>33</v>
      </c>
      <c r="B32" s="39"/>
      <c r="C32" s="40">
        <v>1018</v>
      </c>
      <c r="D32" s="39">
        <v>2998.01</v>
      </c>
      <c r="E32" s="120">
        <v>0.37318441424516824</v>
      </c>
      <c r="F32" s="129"/>
      <c r="G32" s="130"/>
    </row>
    <row r="33" spans="1:7" ht="14.25" customHeight="1">
      <c r="A33" s="73" t="s">
        <v>32</v>
      </c>
      <c r="B33" s="39"/>
      <c r="C33" s="40">
        <v>864</v>
      </c>
      <c r="D33" s="39">
        <v>2544.48</v>
      </c>
      <c r="E33" s="120">
        <v>0.31673019047919976</v>
      </c>
      <c r="F33" s="129"/>
      <c r="G33" s="130"/>
    </row>
    <row r="34" spans="1:7" ht="14.25" customHeight="1">
      <c r="A34" s="73" t="s">
        <v>42</v>
      </c>
      <c r="B34" s="39">
        <v>2361</v>
      </c>
      <c r="C34" s="40"/>
      <c r="D34" s="39">
        <v>2361</v>
      </c>
      <c r="E34" s="120">
        <v>0.29389108176184947</v>
      </c>
      <c r="F34" s="129"/>
      <c r="G34" s="130"/>
    </row>
    <row r="35" spans="1:7" ht="14.25" customHeight="1">
      <c r="A35" s="73" t="s">
        <v>34</v>
      </c>
      <c r="B35" s="39"/>
      <c r="C35" s="40">
        <v>720</v>
      </c>
      <c r="D35" s="39">
        <v>2120.4</v>
      </c>
      <c r="E35" s="120">
        <v>0.2639418253993332</v>
      </c>
      <c r="F35" s="129"/>
      <c r="G35" s="130"/>
    </row>
    <row r="36" spans="1:7" ht="14.25" customHeight="1">
      <c r="A36" s="73" t="s">
        <v>55</v>
      </c>
      <c r="B36" s="39">
        <v>1500</v>
      </c>
      <c r="C36" s="40"/>
      <c r="D36" s="39">
        <v>1500</v>
      </c>
      <c r="E36" s="120">
        <v>0.18671606211045072</v>
      </c>
      <c r="F36" s="129"/>
      <c r="G36" s="130"/>
    </row>
    <row r="37" spans="1:7" ht="14.25" customHeight="1">
      <c r="A37" s="73" t="s">
        <v>39</v>
      </c>
      <c r="B37" s="39"/>
      <c r="C37" s="40">
        <v>461</v>
      </c>
      <c r="D37" s="39">
        <v>1357.645</v>
      </c>
      <c r="E37" s="120">
        <v>0.16899608542929526</v>
      </c>
      <c r="F37" s="129"/>
      <c r="G37" s="130"/>
    </row>
    <row r="38" spans="1:7" ht="14.25" customHeight="1">
      <c r="A38" s="73" t="s">
        <v>40</v>
      </c>
      <c r="B38" s="39"/>
      <c r="C38" s="40">
        <v>399</v>
      </c>
      <c r="D38" s="39">
        <v>1175.055</v>
      </c>
      <c r="E38" s="120">
        <v>0.14626776157546378</v>
      </c>
      <c r="F38" s="129"/>
      <c r="G38" s="130"/>
    </row>
    <row r="39" spans="1:7" ht="14.25" customHeight="1">
      <c r="A39" s="73" t="s">
        <v>46</v>
      </c>
      <c r="B39" s="39"/>
      <c r="C39" s="40">
        <v>306</v>
      </c>
      <c r="D39" s="39">
        <v>901.17</v>
      </c>
      <c r="E39" s="120">
        <v>0.11217527579471659</v>
      </c>
      <c r="F39" s="129"/>
      <c r="G39" s="130"/>
    </row>
    <row r="40" spans="1:7" ht="14.25" customHeight="1">
      <c r="A40" s="73" t="s">
        <v>44</v>
      </c>
      <c r="B40" s="39"/>
      <c r="C40" s="40">
        <v>247</v>
      </c>
      <c r="D40" s="39">
        <v>727.415</v>
      </c>
      <c r="E40" s="120">
        <v>0.09054670954671568</v>
      </c>
      <c r="F40" s="129"/>
      <c r="G40" s="130"/>
    </row>
    <row r="41" spans="1:7" ht="14.25" customHeight="1">
      <c r="A41" s="73" t="s">
        <v>43</v>
      </c>
      <c r="B41" s="39"/>
      <c r="C41" s="40">
        <v>212</v>
      </c>
      <c r="D41" s="39">
        <v>624.34</v>
      </c>
      <c r="E41" s="120">
        <v>0.0777162041453592</v>
      </c>
      <c r="F41" s="129"/>
      <c r="G41" s="130"/>
    </row>
    <row r="42" spans="1:7" ht="14.25" customHeight="1">
      <c r="A42" s="73" t="s">
        <v>50</v>
      </c>
      <c r="B42" s="39"/>
      <c r="C42" s="40">
        <v>133</v>
      </c>
      <c r="D42" s="39">
        <v>391.685</v>
      </c>
      <c r="E42" s="120">
        <v>0.048755920525154595</v>
      </c>
      <c r="F42" s="129"/>
      <c r="G42" s="130"/>
    </row>
    <row r="43" spans="1:7" ht="14.25" customHeight="1">
      <c r="A43" s="73" t="s">
        <v>48</v>
      </c>
      <c r="B43" s="39"/>
      <c r="C43" s="40">
        <v>126</v>
      </c>
      <c r="D43" s="39">
        <v>371.07</v>
      </c>
      <c r="E43" s="120">
        <v>0.0461898194448833</v>
      </c>
      <c r="F43" s="129"/>
      <c r="G43" s="130"/>
    </row>
    <row r="44" spans="1:7" ht="14.25" customHeight="1">
      <c r="A44" s="73" t="s">
        <v>49</v>
      </c>
      <c r="B44" s="39"/>
      <c r="C44" s="40">
        <v>40</v>
      </c>
      <c r="D44" s="39">
        <v>117.8</v>
      </c>
      <c r="E44" s="120">
        <v>0.014663434744407398</v>
      </c>
      <c r="F44" s="129"/>
      <c r="G44" s="130"/>
    </row>
    <row r="45" spans="1:7" ht="14.25" customHeight="1">
      <c r="A45" s="38"/>
      <c r="B45" s="74"/>
      <c r="C45" s="75"/>
      <c r="D45" s="76"/>
      <c r="E45" s="122"/>
      <c r="F45" s="129"/>
      <c r="G45" s="130"/>
    </row>
    <row r="46" spans="1:7" ht="14.25" customHeight="1">
      <c r="A46" s="103" t="s">
        <v>5</v>
      </c>
      <c r="B46" s="104">
        <f>+B19+B17+B15+B10</f>
        <v>538247</v>
      </c>
      <c r="C46" s="104">
        <f>+C19+C17+C15+C10</f>
        <v>90021</v>
      </c>
      <c r="D46" s="104">
        <f>+D19+D17+D15+D10</f>
        <v>803358.845</v>
      </c>
      <c r="E46" s="118">
        <f>+E19+E17+E15+E10</f>
        <v>100.00370203809729</v>
      </c>
      <c r="F46" s="79"/>
      <c r="G46" s="35"/>
    </row>
    <row r="47" spans="1:7" ht="14.25" customHeight="1" hidden="1">
      <c r="A47" s="81"/>
      <c r="B47" s="82"/>
      <c r="C47" s="83"/>
      <c r="D47" s="81"/>
      <c r="E47" s="123"/>
      <c r="F47" s="129"/>
      <c r="G47" s="114"/>
    </row>
    <row r="48" spans="1:7" ht="14.25" customHeight="1">
      <c r="A48" s="86" t="s">
        <v>79</v>
      </c>
      <c r="B48" s="87"/>
      <c r="C48" s="87"/>
      <c r="D48" s="87"/>
      <c r="E48" s="88"/>
      <c r="F48" s="129"/>
      <c r="G48" s="114"/>
    </row>
    <row r="49" spans="1:7" ht="12.75">
      <c r="A49" s="107"/>
      <c r="F49" s="129"/>
      <c r="G49" s="114"/>
    </row>
    <row r="50" spans="2:7" ht="12.75">
      <c r="B50" s="106"/>
      <c r="C50" s="106"/>
      <c r="D50" s="106"/>
      <c r="F50" s="129"/>
      <c r="G50" s="114"/>
    </row>
    <row r="51" spans="6:7" ht="12.75">
      <c r="F51" s="129"/>
      <c r="G51" s="114"/>
    </row>
    <row r="52" spans="6:7" ht="12.75">
      <c r="F52" s="124"/>
      <c r="G52" s="114"/>
    </row>
    <row r="53" spans="6:7" ht="12.75">
      <c r="F53" s="124"/>
      <c r="G53" s="114"/>
    </row>
  </sheetData>
  <sheetProtection/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mpanduro</dc:creator>
  <cp:keywords/>
  <dc:description/>
  <cp:lastModifiedBy>Marco Antonio Panduro</cp:lastModifiedBy>
  <cp:lastPrinted>2009-05-20T14:05:32Z</cp:lastPrinted>
  <dcterms:created xsi:type="dcterms:W3CDTF">2008-06-04T21:21:56Z</dcterms:created>
  <dcterms:modified xsi:type="dcterms:W3CDTF">2010-08-04T16:42:57Z</dcterms:modified>
  <cp:category/>
  <cp:version/>
  <cp:contentType/>
  <cp:contentStatus/>
</cp:coreProperties>
</file>