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28035" windowHeight="10995" activeTab="11"/>
  </bookViews>
  <sheets>
    <sheet name="Enero" sheetId="6" r:id="rId1"/>
    <sheet name="Febrero" sheetId="5" r:id="rId2"/>
    <sheet name="Marzo" sheetId="4" r:id="rId3"/>
    <sheet name="Abril" sheetId="3" r:id="rId4"/>
    <sheet name="Mayo" sheetId="7" r:id="rId5"/>
    <sheet name="Junio" sheetId="8" r:id="rId6"/>
    <sheet name="Julio" sheetId="9" r:id="rId7"/>
    <sheet name="Agosto" sheetId="10" r:id="rId8"/>
    <sheet name="Setiembre" sheetId="11" r:id="rId9"/>
    <sheet name="Octubre" sheetId="12" r:id="rId10"/>
    <sheet name="Noviembre" sheetId="13" r:id="rId11"/>
    <sheet name="Diciembre" sheetId="14" r:id="rId12"/>
  </sheets>
  <calcPr calcId="145621"/>
</workbook>
</file>

<file path=xl/calcChain.xml><?xml version="1.0" encoding="utf-8"?>
<calcChain xmlns="http://schemas.openxmlformats.org/spreadsheetml/2006/main">
  <c r="E33" i="13" l="1"/>
  <c r="D33" i="13"/>
  <c r="C33" i="13"/>
  <c r="E20" i="13"/>
  <c r="D20" i="13"/>
  <c r="C20" i="13"/>
  <c r="C13" i="13" s="1"/>
  <c r="C38" i="13" s="1"/>
  <c r="B20" i="13"/>
  <c r="B13" i="13" s="1"/>
  <c r="B38" i="13" s="1"/>
  <c r="B41" i="13" s="1"/>
  <c r="C41" i="13" s="1"/>
  <c r="E15" i="13"/>
  <c r="E13" i="13" s="1"/>
  <c r="D15" i="13"/>
  <c r="B15" i="13"/>
  <c r="D13" i="13"/>
  <c r="E7" i="13"/>
  <c r="D7" i="13"/>
  <c r="D38" i="13" s="1"/>
  <c r="C7" i="13"/>
  <c r="B7" i="13"/>
  <c r="E31" i="7"/>
  <c r="D31" i="7"/>
  <c r="C31" i="7"/>
  <c r="E20" i="7"/>
  <c r="D20" i="7"/>
  <c r="D13" i="7" s="1"/>
  <c r="C20" i="7"/>
  <c r="C13" i="7" s="1"/>
  <c r="B20" i="7"/>
  <c r="B13" i="7" s="1"/>
  <c r="B36" i="7" s="1"/>
  <c r="E13" i="7"/>
  <c r="E36" i="7" s="1"/>
  <c r="E7" i="7"/>
  <c r="D7" i="7"/>
  <c r="C7" i="7"/>
  <c r="B7" i="7"/>
  <c r="E29" i="8"/>
  <c r="D29" i="8"/>
  <c r="C29" i="8"/>
  <c r="E17" i="8"/>
  <c r="D17" i="8"/>
  <c r="D13" i="8" s="1"/>
  <c r="D34" i="8" s="1"/>
  <c r="C17" i="8"/>
  <c r="C13" i="8" s="1"/>
  <c r="C34" i="8" s="1"/>
  <c r="B17" i="8"/>
  <c r="B13" i="8" s="1"/>
  <c r="B34" i="8" s="1"/>
  <c r="E13" i="8"/>
  <c r="E34" i="8" s="1"/>
  <c r="E7" i="8"/>
  <c r="D7" i="8"/>
  <c r="C7" i="8"/>
  <c r="B7" i="8"/>
  <c r="E20" i="9"/>
  <c r="D20" i="9"/>
  <c r="C20" i="9"/>
  <c r="C13" i="9" s="1"/>
  <c r="C37" i="9" s="1"/>
  <c r="B20" i="9"/>
  <c r="E15" i="9"/>
  <c r="D15" i="9"/>
  <c r="D13" i="9" s="1"/>
  <c r="D37" i="9" s="1"/>
  <c r="B15" i="9"/>
  <c r="B13" i="9" s="1"/>
  <c r="B37" i="9" s="1"/>
  <c r="B40" i="9" s="1"/>
  <c r="C40" i="9" s="1"/>
  <c r="E13" i="9"/>
  <c r="E37" i="9" s="1"/>
  <c r="E7" i="9"/>
  <c r="D7" i="9"/>
  <c r="C7" i="9"/>
  <c r="B7" i="9"/>
  <c r="E31" i="10"/>
  <c r="D31" i="10"/>
  <c r="C31" i="10"/>
  <c r="E20" i="10"/>
  <c r="D20" i="10"/>
  <c r="D13" i="10" s="1"/>
  <c r="C20" i="10"/>
  <c r="C13" i="10" s="1"/>
  <c r="C36" i="10" s="1"/>
  <c r="B20" i="10"/>
  <c r="B13" i="10" s="1"/>
  <c r="B36" i="10" s="1"/>
  <c r="E15" i="10"/>
  <c r="E13" i="10" s="1"/>
  <c r="D15" i="10"/>
  <c r="B15" i="10"/>
  <c r="E7" i="10"/>
  <c r="D7" i="10"/>
  <c r="C7" i="10"/>
  <c r="B7" i="10"/>
  <c r="E32" i="11"/>
  <c r="D32" i="11"/>
  <c r="C32" i="11"/>
  <c r="E20" i="11"/>
  <c r="D20" i="11"/>
  <c r="C20" i="11"/>
  <c r="C13" i="11" s="1"/>
  <c r="C37" i="11" s="1"/>
  <c r="B20" i="11"/>
  <c r="B13" i="11" s="1"/>
  <c r="B37" i="11" s="1"/>
  <c r="B40" i="11" s="1"/>
  <c r="C40" i="11" s="1"/>
  <c r="E15" i="11"/>
  <c r="E13" i="11" s="1"/>
  <c r="D15" i="11"/>
  <c r="B15" i="11"/>
  <c r="D13" i="11"/>
  <c r="E7" i="11"/>
  <c r="E37" i="11" s="1"/>
  <c r="D7" i="11"/>
  <c r="D37" i="11" s="1"/>
  <c r="C7" i="11"/>
  <c r="B7" i="11"/>
  <c r="E33" i="12"/>
  <c r="D33" i="12"/>
  <c r="C33" i="12"/>
  <c r="D24" i="12"/>
  <c r="E20" i="12"/>
  <c r="E13" i="12" s="1"/>
  <c r="D20" i="12"/>
  <c r="D13" i="12" s="1"/>
  <c r="D38" i="12" s="1"/>
  <c r="C20" i="12"/>
  <c r="C13" i="12" s="1"/>
  <c r="C38" i="12" s="1"/>
  <c r="B20" i="12"/>
  <c r="B13" i="12" s="1"/>
  <c r="B38" i="12" s="1"/>
  <c r="E15" i="12"/>
  <c r="D15" i="12"/>
  <c r="B15" i="12"/>
  <c r="E7" i="12"/>
  <c r="D7" i="12"/>
  <c r="C7" i="12"/>
  <c r="B7" i="12"/>
  <c r="E38" i="13" l="1"/>
  <c r="C36" i="7"/>
  <c r="D36" i="7"/>
  <c r="B39" i="7"/>
  <c r="C39" i="7" s="1"/>
  <c r="B37" i="8"/>
  <c r="C37" i="8" s="1"/>
  <c r="D36" i="10"/>
  <c r="B39" i="10" s="1"/>
  <c r="C39" i="10" s="1"/>
  <c r="E36" i="10"/>
  <c r="E38" i="12"/>
  <c r="B41" i="12"/>
  <c r="C41" i="12" s="1"/>
  <c r="E31" i="6"/>
  <c r="D31" i="6"/>
  <c r="D13" i="6" s="1"/>
  <c r="D36" i="6" s="1"/>
  <c r="C31" i="6"/>
  <c r="C13" i="6" s="1"/>
  <c r="C36" i="6" s="1"/>
  <c r="E21" i="6"/>
  <c r="E13" i="6" s="1"/>
  <c r="E36" i="6" s="1"/>
  <c r="D21" i="6"/>
  <c r="C21" i="6"/>
  <c r="B21" i="6"/>
  <c r="B13" i="6"/>
  <c r="B36" i="6" s="1"/>
  <c r="E7" i="6"/>
  <c r="D7" i="6"/>
  <c r="C7" i="6"/>
  <c r="B7" i="6"/>
  <c r="E30" i="5"/>
  <c r="D30" i="5"/>
  <c r="C30" i="5"/>
  <c r="E21" i="5"/>
  <c r="D21" i="5"/>
  <c r="D13" i="5" s="1"/>
  <c r="D35" i="5" s="1"/>
  <c r="C21" i="5"/>
  <c r="C13" i="5" s="1"/>
  <c r="C35" i="5" s="1"/>
  <c r="B21" i="5"/>
  <c r="E15" i="5"/>
  <c r="E13" i="5" s="1"/>
  <c r="E35" i="5" s="1"/>
  <c r="D15" i="5"/>
  <c r="B15" i="5"/>
  <c r="B13" i="5"/>
  <c r="B35" i="5" s="1"/>
  <c r="E7" i="5"/>
  <c r="D7" i="5"/>
  <c r="C7" i="5"/>
  <c r="B7" i="5"/>
  <c r="B36" i="4"/>
  <c r="B39" i="4" s="1"/>
  <c r="C39" i="4" s="1"/>
  <c r="E31" i="4"/>
  <c r="E13" i="4" s="1"/>
  <c r="E36" i="4" s="1"/>
  <c r="D31" i="4"/>
  <c r="D13" i="4" s="1"/>
  <c r="D36" i="4" s="1"/>
  <c r="C31" i="4"/>
  <c r="E20" i="4"/>
  <c r="D20" i="4"/>
  <c r="C20" i="4"/>
  <c r="C13" i="4" s="1"/>
  <c r="B20" i="4"/>
  <c r="B13" i="4"/>
  <c r="E7" i="4"/>
  <c r="D7" i="4"/>
  <c r="C7" i="4"/>
  <c r="B7" i="4"/>
  <c r="E31" i="3"/>
  <c r="D31" i="3"/>
  <c r="C31" i="3"/>
  <c r="E20" i="3"/>
  <c r="D20" i="3"/>
  <c r="D13" i="3" s="1"/>
  <c r="D36" i="3" s="1"/>
  <c r="C20" i="3"/>
  <c r="C13" i="3" s="1"/>
  <c r="B20" i="3"/>
  <c r="B13" i="3" s="1"/>
  <c r="E13" i="3"/>
  <c r="E36" i="3" s="1"/>
  <c r="E7" i="3"/>
  <c r="D7" i="3"/>
  <c r="C7" i="3"/>
  <c r="B7" i="3"/>
  <c r="B39" i="6" l="1"/>
  <c r="C39" i="6" s="1"/>
  <c r="B38" i="5"/>
  <c r="C38" i="5" s="1"/>
  <c r="C36" i="4"/>
  <c r="B36" i="3"/>
  <c r="B39" i="3" s="1"/>
  <c r="C39" i="3" s="1"/>
  <c r="C36" i="3"/>
</calcChain>
</file>

<file path=xl/sharedStrings.xml><?xml version="1.0" encoding="utf-8"?>
<sst xmlns="http://schemas.openxmlformats.org/spreadsheetml/2006/main" count="426" uniqueCount="49">
  <si>
    <t>(A VALORES DE MERCADO. EN MILES)</t>
  </si>
  <si>
    <t>MONEDA NACIONAL</t>
  </si>
  <si>
    <t>MONEDA EXTRANJERA</t>
  </si>
  <si>
    <t>TOTAL</t>
  </si>
  <si>
    <t>INSTRUMENTOS</t>
  </si>
  <si>
    <t>En S/.</t>
  </si>
  <si>
    <t>S/.</t>
  </si>
  <si>
    <t>US$</t>
  </si>
  <si>
    <t>%</t>
  </si>
  <si>
    <t>BCRP</t>
  </si>
  <si>
    <t xml:space="preserve">   CDBCRP</t>
  </si>
  <si>
    <t xml:space="preserve">   Depósitos a plazo</t>
  </si>
  <si>
    <t xml:space="preserve">   Cuenta corriente</t>
  </si>
  <si>
    <t xml:space="preserve">   Fondo de caja chica</t>
  </si>
  <si>
    <t>OTROS VALORES DE RENTA FIJA</t>
  </si>
  <si>
    <t>Instrumentos de Corto Plazo</t>
  </si>
  <si>
    <t>Telefónica del Peru</t>
  </si>
  <si>
    <t>Edelnor</t>
  </si>
  <si>
    <t>Letras del Tesoro Público</t>
  </si>
  <si>
    <t>Bonos locales</t>
  </si>
  <si>
    <t>Perú LNG</t>
  </si>
  <si>
    <t>Creditítulos Sociedad Titulizadora</t>
  </si>
  <si>
    <t>Telefónica del Perú</t>
  </si>
  <si>
    <t>Saga Falabella</t>
  </si>
  <si>
    <t>Luz del Sur</t>
  </si>
  <si>
    <t>Ministerio de Economía y Finanzas</t>
  </si>
  <si>
    <t>Gloria</t>
  </si>
  <si>
    <t>Continental Sociedad Titutlizadora</t>
  </si>
  <si>
    <t>Inversiones en el exterior</t>
  </si>
  <si>
    <t>Depósitos a Plazo - FLAR</t>
  </si>
  <si>
    <t>Depósitos a Plazo - CAF</t>
  </si>
  <si>
    <t xml:space="preserve">Tipo de Cambio: </t>
  </si>
  <si>
    <t>Composición por monedas:</t>
  </si>
  <si>
    <t>RECURSOS AL 30  DE ABRIL DEL 2017</t>
  </si>
  <si>
    <t>Unacem</t>
  </si>
  <si>
    <t>RECURSOS AL 31  DE MARZO DEL 2017</t>
  </si>
  <si>
    <t>RECURSOS AL 28  DE FEBRERO DEL 2017</t>
  </si>
  <si>
    <t>RECURSOS AL 31  DE ENERO DEL 2017</t>
  </si>
  <si>
    <t>RECURSOS AL 29  DE DICIEMBRE DEL 2017</t>
  </si>
  <si>
    <t>Participación % en el total</t>
  </si>
  <si>
    <t>Alicorp</t>
  </si>
  <si>
    <t>Palmas del Espino</t>
  </si>
  <si>
    <t>RECURSOS AL 31  DE OCTUBRE DEL 2017</t>
  </si>
  <si>
    <t>RECURSOS AL 30  DE SEPTIEMBRE DEL 2017</t>
  </si>
  <si>
    <t>RECURSOS AL 31  DE AGOSTO DEL 2017</t>
  </si>
  <si>
    <t>RECURSOS AL 31  DE JULIO DEL 2017</t>
  </si>
  <si>
    <t>RECURSOS AL 30  DE JUNIO DEL 2017</t>
  </si>
  <si>
    <t>RECURSOS AL 31  DE MAYO DEL 2017</t>
  </si>
  <si>
    <t>RECURSOS AL 30 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</si>
</sst>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43" formatCode="_ * #,##0.00_ ;_ * \-#,##0.00_ ;_ * &quot;-&quot;??_ ;_ @_ "/>
    <numFmt numFmtId="164" formatCode="_(* #,##0.0_);_(* \(#,##0.0\);_(* &quot;-&quot;??_);_(@_)"/>
    <numFmt numFmtId="165" formatCode="_ * #,##0.0_ ;_ * \-#,##0.0_ ;_ * &quot;-&quot;?_ ;_ @_ "/>
    <numFmt numFmtId="166" formatCode="#,##0.0_ ;\-#,##0.0\ "/>
    <numFmt numFmtId="167" formatCode="#,##0.0"/>
    <numFmt numFmtId="168" formatCode="_ * #,##0.0_ ;_ * \-#,##0.0_ ;_ * &quot;-&quot;_ ;_ @_ "/>
    <numFmt numFmtId="169" formatCode="_ * #,##0.0_ ;_ * \-#,##0.0_ ;_ * &quot;-&quot;??_ ;_ @_ "/>
    <numFmt numFmtId="170" formatCode="_ * #,##0_ ;_ * \-#,##0_ ;_ * &quot;-&quot;??_ ;_ @_ "/>
    <numFmt numFmtId="171" formatCode="_ * #,##0.00_ ;_ * \-#,##0.00_ ;_ * &quot;-&quot;_ ;_ @_ "/>
    <numFmt numFmtId="172" formatCode="&quot;S/.&quot;\ #,##0.000"/>
    <numFmt numFmtId="173" formatCode="#,##0_ ;\-#,##0\ "/>
    <numFmt numFmtId="17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name val="Arial"/>
      <family val="2"/>
    </font>
    <font>
      <u val="singleAccounting"/>
      <sz val="11"/>
      <color rgb="FF000000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4" fillId="2" borderId="2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2" xfId="0" applyFont="1" applyFill="1" applyBorder="1"/>
    <xf numFmtId="41" fontId="5" fillId="2" borderId="6" xfId="0" applyNumberFormat="1" applyFont="1" applyFill="1" applyBorder="1"/>
    <xf numFmtId="164" fontId="5" fillId="2" borderId="6" xfId="1" applyNumberFormat="1" applyFont="1" applyFill="1" applyBorder="1"/>
    <xf numFmtId="0" fontId="6" fillId="2" borderId="2" xfId="0" applyFont="1" applyFill="1" applyBorder="1"/>
    <xf numFmtId="41" fontId="6" fillId="2" borderId="6" xfId="0" applyNumberFormat="1" applyFont="1" applyFill="1" applyBorder="1"/>
    <xf numFmtId="165" fontId="6" fillId="2" borderId="6" xfId="0" applyNumberFormat="1" applyFont="1" applyFill="1" applyBorder="1" applyAlignment="1">
      <alignment horizontal="right"/>
    </xf>
    <xf numFmtId="166" fontId="6" fillId="2" borderId="6" xfId="0" applyNumberFormat="1" applyFont="1" applyFill="1" applyBorder="1" applyAlignment="1">
      <alignment horizontal="right"/>
    </xf>
    <xf numFmtId="3" fontId="6" fillId="2" borderId="6" xfId="0" applyNumberFormat="1" applyFont="1" applyFill="1" applyBorder="1"/>
    <xf numFmtId="167" fontId="6" fillId="2" borderId="6" xfId="0" applyNumberFormat="1" applyFont="1" applyFill="1" applyBorder="1" applyAlignment="1">
      <alignment horizontal="right"/>
    </xf>
    <xf numFmtId="168" fontId="5" fillId="2" borderId="6" xfId="0" applyNumberFormat="1" applyFont="1" applyFill="1" applyBorder="1"/>
    <xf numFmtId="4" fontId="6" fillId="2" borderId="6" xfId="0" applyNumberFormat="1" applyFont="1" applyFill="1" applyBorder="1" applyAlignment="1">
      <alignment horizontal="right"/>
    </xf>
    <xf numFmtId="0" fontId="7" fillId="3" borderId="2" xfId="0" applyFont="1" applyFill="1" applyBorder="1"/>
    <xf numFmtId="3" fontId="8" fillId="4" borderId="6" xfId="1" applyNumberFormat="1" applyFont="1" applyFill="1" applyBorder="1"/>
    <xf numFmtId="167" fontId="8" fillId="4" borderId="6" xfId="1" applyNumberFormat="1" applyFont="1" applyFill="1" applyBorder="1"/>
    <xf numFmtId="169" fontId="6" fillId="2" borderId="6" xfId="0" applyNumberFormat="1" applyFont="1" applyFill="1" applyBorder="1" applyAlignment="1">
      <alignment horizontal="right"/>
    </xf>
    <xf numFmtId="41" fontId="9" fillId="2" borderId="6" xfId="0" applyNumberFormat="1" applyFont="1" applyFill="1" applyBorder="1"/>
    <xf numFmtId="170" fontId="10" fillId="0" borderId="0" xfId="0" applyNumberFormat="1" applyFont="1"/>
    <xf numFmtId="3" fontId="6" fillId="2" borderId="2" xfId="0" applyNumberFormat="1" applyFont="1" applyFill="1" applyBorder="1"/>
    <xf numFmtId="0" fontId="9" fillId="2" borderId="2" xfId="0" applyFont="1" applyFill="1" applyBorder="1" applyAlignment="1">
      <alignment wrapText="1"/>
    </xf>
    <xf numFmtId="41" fontId="6" fillId="2" borderId="2" xfId="0" applyNumberFormat="1" applyFont="1" applyFill="1" applyBorder="1"/>
    <xf numFmtId="165" fontId="6" fillId="2" borderId="2" xfId="0" applyNumberFormat="1" applyFont="1" applyFill="1" applyBorder="1" applyAlignment="1">
      <alignment horizontal="right"/>
    </xf>
    <xf numFmtId="167" fontId="6" fillId="2" borderId="2" xfId="0" applyNumberFormat="1" applyFont="1" applyFill="1" applyBorder="1"/>
    <xf numFmtId="0" fontId="9" fillId="2" borderId="2" xfId="0" applyFont="1" applyFill="1" applyBorder="1"/>
    <xf numFmtId="41" fontId="6" fillId="2" borderId="0" xfId="0" applyNumberFormat="1" applyFont="1" applyFill="1"/>
    <xf numFmtId="0" fontId="6" fillId="2" borderId="2" xfId="0" quotePrefix="1" applyFont="1" applyFill="1" applyBorder="1"/>
    <xf numFmtId="4" fontId="6" fillId="2" borderId="9" xfId="0" applyNumberFormat="1" applyFont="1" applyFill="1" applyBorder="1"/>
    <xf numFmtId="4" fontId="6" fillId="2" borderId="1" xfId="0" applyNumberFormat="1" applyFont="1" applyFill="1" applyBorder="1"/>
    <xf numFmtId="4" fontId="6" fillId="2" borderId="3" xfId="0" applyNumberFormat="1" applyFont="1" applyFill="1" applyBorder="1"/>
    <xf numFmtId="167" fontId="6" fillId="2" borderId="8" xfId="0" applyNumberFormat="1" applyFont="1" applyFill="1" applyBorder="1" applyAlignment="1">
      <alignment horizontal="right"/>
    </xf>
    <xf numFmtId="0" fontId="5" fillId="2" borderId="11" xfId="0" applyFont="1" applyFill="1" applyBorder="1"/>
    <xf numFmtId="41" fontId="5" fillId="2" borderId="1" xfId="0" applyNumberFormat="1" applyFont="1" applyFill="1" applyBorder="1"/>
    <xf numFmtId="41" fontId="5" fillId="2" borderId="3" xfId="0" applyNumberFormat="1" applyFont="1" applyFill="1" applyBorder="1"/>
    <xf numFmtId="171" fontId="5" fillId="2" borderId="8" xfId="0" applyNumberFormat="1" applyFont="1" applyFill="1" applyBorder="1"/>
    <xf numFmtId="0" fontId="11" fillId="2" borderId="0" xfId="0" applyFont="1" applyFill="1"/>
    <xf numFmtId="172" fontId="4" fillId="2" borderId="0" xfId="0" applyNumberFormat="1" applyFont="1" applyFill="1"/>
    <xf numFmtId="3" fontId="4" fillId="2" borderId="0" xfId="0" applyNumberFormat="1" applyFont="1" applyFill="1"/>
    <xf numFmtId="4" fontId="4" fillId="2" borderId="0" xfId="0" applyNumberFormat="1" applyFont="1" applyFill="1"/>
    <xf numFmtId="173" fontId="6" fillId="2" borderId="6" xfId="0" applyNumberFormat="1" applyFont="1" applyFill="1" applyBorder="1"/>
    <xf numFmtId="166" fontId="6" fillId="2" borderId="6" xfId="0" applyNumberFormat="1" applyFont="1" applyFill="1" applyBorder="1"/>
    <xf numFmtId="41" fontId="5" fillId="2" borderId="11" xfId="0" applyNumberFormat="1" applyFont="1" applyFill="1" applyBorder="1"/>
    <xf numFmtId="165" fontId="5" fillId="2" borderId="6" xfId="0" applyNumberFormat="1" applyFont="1" applyFill="1" applyBorder="1"/>
    <xf numFmtId="174" fontId="0" fillId="0" borderId="0" xfId="0" applyNumberFormat="1"/>
    <xf numFmtId="3" fontId="8" fillId="3" borderId="6" xfId="1" applyNumberFormat="1" applyFont="1" applyFill="1" applyBorder="1"/>
    <xf numFmtId="41" fontId="9" fillId="3" borderId="6" xfId="0" applyNumberFormat="1" applyFont="1" applyFill="1" applyBorder="1"/>
    <xf numFmtId="167" fontId="8" fillId="3" borderId="6" xfId="1" applyNumberFormat="1" applyFont="1" applyFill="1" applyBorder="1"/>
    <xf numFmtId="0" fontId="5" fillId="2" borderId="2" xfId="2" applyFont="1" applyFill="1" applyBorder="1"/>
    <xf numFmtId="41" fontId="12" fillId="0" borderId="6" xfId="2" applyNumberFormat="1" applyFont="1" applyFill="1" applyBorder="1"/>
    <xf numFmtId="3" fontId="8" fillId="3" borderId="2" xfId="1" applyNumberFormat="1" applyFont="1" applyFill="1" applyBorder="1"/>
    <xf numFmtId="168" fontId="5" fillId="2" borderId="8" xfId="0" applyNumberFormat="1" applyFont="1" applyFill="1" applyBorder="1"/>
    <xf numFmtId="0" fontId="7" fillId="0" borderId="2" xfId="0" applyFont="1" applyFill="1" applyBorder="1"/>
    <xf numFmtId="167" fontId="8" fillId="3" borderId="2" xfId="1" applyNumberFormat="1" applyFont="1" applyFill="1" applyBorder="1"/>
    <xf numFmtId="164" fontId="5" fillId="2" borderId="11" xfId="1" applyNumberFormat="1" applyFont="1" applyFill="1" applyBorder="1"/>
    <xf numFmtId="0" fontId="6" fillId="2" borderId="0" xfId="0" applyFont="1" applyFill="1" applyBorder="1"/>
    <xf numFmtId="3" fontId="4" fillId="2" borderId="0" xfId="0" applyNumberFormat="1" applyFont="1" applyFill="1" applyBorder="1"/>
    <xf numFmtId="0" fontId="7" fillId="3" borderId="0" xfId="0" applyFont="1" applyFill="1" applyBorder="1"/>
    <xf numFmtId="3" fontId="8" fillId="3" borderId="0" xfId="1" applyNumberFormat="1" applyFont="1" applyFill="1" applyBorder="1"/>
    <xf numFmtId="41" fontId="0" fillId="0" borderId="0" xfId="0" applyNumberFormat="1" applyFill="1" applyBorder="1"/>
    <xf numFmtId="0" fontId="0" fillId="0" borderId="0" xfId="0" applyFill="1" applyBorder="1"/>
    <xf numFmtId="0" fontId="4" fillId="2" borderId="7" xfId="0" applyFont="1" applyFill="1" applyBorder="1"/>
    <xf numFmtId="0" fontId="5" fillId="2" borderId="12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1" fontId="6" fillId="0" borderId="6" xfId="0" applyNumberFormat="1" applyFont="1" applyFill="1" applyBorder="1"/>
    <xf numFmtId="41" fontId="6" fillId="5" borderId="2" xfId="0" applyNumberFormat="1" applyFont="1" applyFill="1" applyBorder="1"/>
    <xf numFmtId="41" fontId="6" fillId="0" borderId="2" xfId="0" applyNumberFormat="1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168" fontId="5" fillId="2" borderId="11" xfId="0" applyNumberFormat="1" applyFont="1" applyFill="1" applyBorder="1"/>
    <xf numFmtId="9" fontId="0" fillId="0" borderId="0" xfId="0" applyNumberFormat="1"/>
    <xf numFmtId="167" fontId="6" fillId="2" borderId="6" xfId="1" applyNumberFormat="1" applyFont="1" applyFill="1" applyBorder="1"/>
    <xf numFmtId="164" fontId="1" fillId="0" borderId="0" xfId="1" applyNumberFormat="1" applyFont="1"/>
    <xf numFmtId="41" fontId="5" fillId="2" borderId="0" xfId="0" applyNumberFormat="1" applyFont="1" applyFill="1" applyBorder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5" sqref="B5"/>
    </sheetView>
  </sheetViews>
  <sheetFormatPr baseColWidth="10" defaultRowHeight="15" x14ac:dyDescent="0.25"/>
  <cols>
    <col min="1" max="1" width="42.140625" customWidth="1"/>
    <col min="2" max="2" width="23.7109375" customWidth="1"/>
  </cols>
  <sheetData>
    <row r="1" spans="1:5" ht="15.75" x14ac:dyDescent="0.25">
      <c r="A1" s="73" t="s">
        <v>37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4" spans="1:5" ht="45" x14ac:dyDescent="0.25">
      <c r="A4" s="67"/>
      <c r="B4" s="68" t="s">
        <v>1</v>
      </c>
      <c r="C4" s="69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6"/>
    </row>
    <row r="6" spans="1:5" x14ac:dyDescent="0.25">
      <c r="A6" s="7"/>
      <c r="B6" s="8" t="s">
        <v>6</v>
      </c>
      <c r="C6" s="8" t="s">
        <v>7</v>
      </c>
      <c r="D6" s="78"/>
      <c r="E6" s="8" t="s">
        <v>8</v>
      </c>
    </row>
    <row r="7" spans="1:5" x14ac:dyDescent="0.25">
      <c r="A7" s="54" t="s">
        <v>9</v>
      </c>
      <c r="B7" s="55">
        <f>SUM(B8:B11)</f>
        <v>1691845.8973500002</v>
      </c>
      <c r="C7" s="55">
        <f>SUM(C8:C11)</f>
        <v>92264.24007</v>
      </c>
      <c r="D7" s="55">
        <f>SUM(D8:D11)</f>
        <v>1994932.92597995</v>
      </c>
      <c r="E7" s="49">
        <f>SUM(E8:E12)</f>
        <v>60.101000281954363</v>
      </c>
    </row>
    <row r="8" spans="1:5" x14ac:dyDescent="0.25">
      <c r="A8" s="12" t="s">
        <v>10</v>
      </c>
      <c r="B8" s="13">
        <v>1503300.7620000001</v>
      </c>
      <c r="C8" s="46"/>
      <c r="D8" s="13">
        <v>1503300.7620000001</v>
      </c>
      <c r="E8" s="14">
        <v>45.289682848080005</v>
      </c>
    </row>
    <row r="9" spans="1:5" x14ac:dyDescent="0.25">
      <c r="A9" s="12" t="s">
        <v>11</v>
      </c>
      <c r="B9" s="13">
        <v>76800</v>
      </c>
      <c r="C9" s="13">
        <v>83416.638890000002</v>
      </c>
      <c r="D9" s="13">
        <v>350823.65875365003</v>
      </c>
      <c r="E9" s="14">
        <v>10.569203876021088</v>
      </c>
    </row>
    <row r="10" spans="1:5" x14ac:dyDescent="0.25">
      <c r="A10" s="12" t="s">
        <v>12</v>
      </c>
      <c r="B10" s="70">
        <v>111744.13535</v>
      </c>
      <c r="C10" s="13">
        <v>8847.6011799999997</v>
      </c>
      <c r="D10" s="13">
        <v>140808.50522629998</v>
      </c>
      <c r="E10" s="14">
        <v>4.2421135578532629</v>
      </c>
    </row>
    <row r="11" spans="1:5" x14ac:dyDescent="0.25">
      <c r="A11" s="12" t="s">
        <v>13</v>
      </c>
      <c r="B11" s="13">
        <v>1</v>
      </c>
      <c r="C11" s="13"/>
      <c r="D11" s="13"/>
      <c r="E11" s="15">
        <v>0</v>
      </c>
    </row>
    <row r="12" spans="1:5" x14ac:dyDescent="0.25">
      <c r="A12" s="12"/>
      <c r="B12" s="16"/>
      <c r="C12" s="16"/>
      <c r="D12" s="13"/>
      <c r="E12" s="17"/>
    </row>
    <row r="13" spans="1:5" x14ac:dyDescent="0.25">
      <c r="A13" s="9" t="s">
        <v>14</v>
      </c>
      <c r="B13" s="10">
        <f>+B15+B19+B21+B31</f>
        <v>940978.52815549844</v>
      </c>
      <c r="C13" s="10">
        <f>+C15+C19+C21+C31</f>
        <v>116708.7521196708</v>
      </c>
      <c r="D13" s="10">
        <f>+D15+D19+D21+D31</f>
        <v>1324366.778868617</v>
      </c>
      <c r="E13" s="18">
        <f>+E15+E19+E21+E31</f>
        <v>39.898969591218076</v>
      </c>
    </row>
    <row r="14" spans="1:5" x14ac:dyDescent="0.25">
      <c r="A14" s="12"/>
      <c r="B14" s="16"/>
      <c r="C14" s="16"/>
      <c r="D14" s="16"/>
      <c r="E14" s="19"/>
    </row>
    <row r="15" spans="1:5" ht="16.5" x14ac:dyDescent="0.35">
      <c r="A15" s="27" t="s">
        <v>15</v>
      </c>
      <c r="B15" s="21">
        <v>19720.400000000001</v>
      </c>
      <c r="C15" s="21"/>
      <c r="D15" s="21">
        <v>19720.400000000001</v>
      </c>
      <c r="E15" s="22">
        <v>0.59411309048300542</v>
      </c>
    </row>
    <row r="16" spans="1:5" x14ac:dyDescent="0.25">
      <c r="A16" s="12" t="s">
        <v>16</v>
      </c>
      <c r="B16" s="13">
        <v>13753.04</v>
      </c>
      <c r="C16" s="13"/>
      <c r="D16" s="13">
        <v>13753.04</v>
      </c>
      <c r="E16" s="14">
        <v>0.41433546469323101</v>
      </c>
    </row>
    <row r="17" spans="1:5" x14ac:dyDescent="0.25">
      <c r="A17" s="12" t="s">
        <v>17</v>
      </c>
      <c r="B17" s="13">
        <v>5967.36</v>
      </c>
      <c r="C17" s="13"/>
      <c r="D17" s="13">
        <v>5967.36</v>
      </c>
      <c r="E17" s="14">
        <v>0.17977762578977435</v>
      </c>
    </row>
    <row r="18" spans="1:5" x14ac:dyDescent="0.25">
      <c r="A18" s="12"/>
      <c r="B18" s="16"/>
      <c r="C18" s="16"/>
      <c r="D18" s="16"/>
      <c r="E18" s="23"/>
    </row>
    <row r="19" spans="1:5" ht="16.5" x14ac:dyDescent="0.35">
      <c r="A19" s="20" t="s">
        <v>18</v>
      </c>
      <c r="B19" s="51">
        <v>591730.40949999995</v>
      </c>
      <c r="C19" s="52"/>
      <c r="D19" s="51">
        <v>591730.40949999995</v>
      </c>
      <c r="E19" s="53">
        <v>17.826960017079738</v>
      </c>
    </row>
    <row r="20" spans="1:5" x14ac:dyDescent="0.25">
      <c r="A20" s="12"/>
      <c r="B20" s="16"/>
      <c r="C20" s="25"/>
      <c r="D20" s="26"/>
      <c r="E20" s="17"/>
    </row>
    <row r="21" spans="1:5" ht="16.5" x14ac:dyDescent="0.35">
      <c r="A21" s="27" t="s">
        <v>19</v>
      </c>
      <c r="B21" s="51">
        <f>SUM(B22:B29)</f>
        <v>329527.71865549847</v>
      </c>
      <c r="C21" s="51">
        <f>SUM(C22:C29)</f>
        <v>11069.000539670798</v>
      </c>
      <c r="D21" s="51">
        <f>SUM(D22:D29)</f>
        <v>365889.38542831701</v>
      </c>
      <c r="E21" s="53">
        <f>SUM(E22:E29)</f>
        <v>11.023086425820214</v>
      </c>
    </row>
    <row r="22" spans="1:5" x14ac:dyDescent="0.25">
      <c r="A22" s="12" t="s">
        <v>25</v>
      </c>
      <c r="B22" s="71">
        <v>279823.75350767729</v>
      </c>
      <c r="C22" s="28"/>
      <c r="D22" s="13">
        <v>279823.75350767729</v>
      </c>
      <c r="E22" s="29">
        <v>8.4302019729316271</v>
      </c>
    </row>
    <row r="23" spans="1:5" x14ac:dyDescent="0.25">
      <c r="A23" s="12" t="s">
        <v>22</v>
      </c>
      <c r="B23" s="72">
        <v>41970.591136363633</v>
      </c>
      <c r="C23" s="28"/>
      <c r="D23" s="13">
        <v>41970.591136363633</v>
      </c>
      <c r="E23" s="29">
        <v>1.2644407623285343</v>
      </c>
    </row>
    <row r="24" spans="1:5" x14ac:dyDescent="0.25">
      <c r="A24" s="12" t="s">
        <v>20</v>
      </c>
      <c r="B24" s="28"/>
      <c r="C24" s="28">
        <v>6695.5951999999997</v>
      </c>
      <c r="D24" s="13">
        <v>21995.030232000001</v>
      </c>
      <c r="E24" s="29">
        <v>0.66264048327623437</v>
      </c>
    </row>
    <row r="25" spans="1:5" x14ac:dyDescent="0.25">
      <c r="A25" s="12" t="s">
        <v>21</v>
      </c>
      <c r="B25" s="28"/>
      <c r="C25" s="28">
        <v>4306.1635038347995</v>
      </c>
      <c r="D25" s="13">
        <v>14145.747110097316</v>
      </c>
      <c r="E25" s="29">
        <v>0.42616648408607116</v>
      </c>
    </row>
    <row r="26" spans="1:5" x14ac:dyDescent="0.25">
      <c r="A26" s="12" t="s">
        <v>24</v>
      </c>
      <c r="B26" s="28">
        <v>3998.44</v>
      </c>
      <c r="C26" s="28"/>
      <c r="D26" s="13">
        <v>3998.44</v>
      </c>
      <c r="E26" s="29">
        <v>0.12046031244350357</v>
      </c>
    </row>
    <row r="27" spans="1:5" x14ac:dyDescent="0.25">
      <c r="A27" s="12" t="s">
        <v>23</v>
      </c>
      <c r="B27" s="28">
        <v>3494.2116114575001</v>
      </c>
      <c r="C27" s="28"/>
      <c r="D27" s="13">
        <v>3494.2116114575001</v>
      </c>
      <c r="E27" s="29">
        <v>0.10526951072415455</v>
      </c>
    </row>
    <row r="28" spans="1:5" x14ac:dyDescent="0.25">
      <c r="A28" s="12" t="s">
        <v>26</v>
      </c>
      <c r="B28" s="28">
        <v>240.72239999999999</v>
      </c>
      <c r="C28" s="28"/>
      <c r="D28" s="13">
        <v>240.72239999999999</v>
      </c>
      <c r="E28" s="29">
        <v>7.2522022379102958E-3</v>
      </c>
    </row>
    <row r="29" spans="1:5" x14ac:dyDescent="0.25">
      <c r="A29" s="12" t="s">
        <v>27</v>
      </c>
      <c r="B29" s="28"/>
      <c r="C29" s="28">
        <v>67.241835835999993</v>
      </c>
      <c r="D29" s="13">
        <v>220.88943072126</v>
      </c>
      <c r="E29" s="29">
        <v>6.6546977921766023E-3</v>
      </c>
    </row>
    <row r="30" spans="1:5" x14ac:dyDescent="0.25">
      <c r="A30" s="12"/>
      <c r="B30" s="26"/>
      <c r="C30" s="26"/>
      <c r="D30" s="26"/>
      <c r="E30" s="30"/>
    </row>
    <row r="31" spans="1:5" ht="16.5" x14ac:dyDescent="0.35">
      <c r="A31" s="31" t="s">
        <v>28</v>
      </c>
      <c r="B31" s="24"/>
      <c r="C31" s="56">
        <f>SUM(C32:C33)</f>
        <v>105639.75158</v>
      </c>
      <c r="D31" s="56">
        <f>SUM(D32:D33)</f>
        <v>347026.58394030004</v>
      </c>
      <c r="E31" s="59">
        <f>SUM(E32:E33)</f>
        <v>10.454810057835118</v>
      </c>
    </row>
    <row r="32" spans="1:5" x14ac:dyDescent="0.25">
      <c r="A32" s="12" t="s">
        <v>30</v>
      </c>
      <c r="B32" s="16"/>
      <c r="C32" s="28">
        <v>76858.327499999999</v>
      </c>
      <c r="D32" s="13">
        <v>252479.60583750001</v>
      </c>
      <c r="E32" s="14">
        <v>7.6064095509243295</v>
      </c>
    </row>
    <row r="33" spans="1:5" x14ac:dyDescent="0.25">
      <c r="A33" s="12" t="s">
        <v>29</v>
      </c>
      <c r="B33" s="16"/>
      <c r="C33" s="28">
        <v>28781.424079999997</v>
      </c>
      <c r="D33" s="13">
        <v>94546.9781028</v>
      </c>
      <c r="E33" s="14">
        <v>2.8484005069107896</v>
      </c>
    </row>
    <row r="34" spans="1:5" x14ac:dyDescent="0.25">
      <c r="A34" s="33"/>
      <c r="B34" s="26"/>
      <c r="C34" s="26"/>
      <c r="D34" s="26"/>
      <c r="E34" s="30"/>
    </row>
    <row r="35" spans="1:5" x14ac:dyDescent="0.25">
      <c r="A35" s="12"/>
      <c r="B35" s="34"/>
      <c r="C35" s="35"/>
      <c r="D35" s="36"/>
      <c r="E35" s="37"/>
    </row>
    <row r="36" spans="1:5" x14ac:dyDescent="0.25">
      <c r="A36" s="38" t="s">
        <v>3</v>
      </c>
      <c r="B36" s="48">
        <f>+B7+B13</f>
        <v>2632824.4255054984</v>
      </c>
      <c r="C36" s="48">
        <f>+C13+C7</f>
        <v>208972.9921896708</v>
      </c>
      <c r="D36" s="48">
        <f>+D13+D7</f>
        <v>3319299.704848567</v>
      </c>
      <c r="E36" s="57">
        <f>+E13+E7</f>
        <v>99.999969873172432</v>
      </c>
    </row>
    <row r="37" spans="1:5" x14ac:dyDescent="0.25">
      <c r="A37" s="42" t="s">
        <v>31</v>
      </c>
      <c r="B37" s="43">
        <v>3.2850000000000001</v>
      </c>
      <c r="C37" s="44"/>
      <c r="D37" s="44"/>
      <c r="E37" s="45"/>
    </row>
    <row r="39" spans="1:5" x14ac:dyDescent="0.25">
      <c r="A39" t="s">
        <v>32</v>
      </c>
      <c r="B39" s="50">
        <f>+B36/D36</f>
        <v>0.79318671395043949</v>
      </c>
      <c r="C39" s="50">
        <f>(1-B39)</f>
        <v>0.20681328604956051</v>
      </c>
    </row>
  </sheetData>
  <mergeCells count="4">
    <mergeCell ref="A1:E1"/>
    <mergeCell ref="A2:E2"/>
    <mergeCell ref="D4:E4"/>
    <mergeCell ref="D5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D23" sqref="D23"/>
    </sheetView>
  </sheetViews>
  <sheetFormatPr baseColWidth="10" defaultRowHeight="15" x14ac:dyDescent="0.25"/>
  <cols>
    <col min="1" max="1" width="44.42578125" customWidth="1"/>
    <col min="2" max="2" width="16.5703125" customWidth="1"/>
    <col min="3" max="3" width="18.42578125" customWidth="1"/>
    <col min="5" max="5" width="13" customWidth="1"/>
  </cols>
  <sheetData>
    <row r="1" spans="1:5" ht="15.75" x14ac:dyDescent="0.25">
      <c r="A1" s="73" t="s">
        <v>42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3" spans="1:5" x14ac:dyDescent="0.25">
      <c r="A3" s="79"/>
      <c r="B3" s="79"/>
      <c r="C3" s="79"/>
      <c r="D3" s="79"/>
      <c r="E3" s="79"/>
    </row>
    <row r="4" spans="1:5" ht="45" x14ac:dyDescent="0.25">
      <c r="A4" s="1"/>
      <c r="B4" s="2" t="s">
        <v>1</v>
      </c>
      <c r="C4" s="3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6"/>
    </row>
    <row r="6" spans="1:5" x14ac:dyDescent="0.25">
      <c r="A6" s="7"/>
      <c r="B6" s="8" t="s">
        <v>6</v>
      </c>
      <c r="C6" s="8" t="s">
        <v>7</v>
      </c>
      <c r="D6" s="78"/>
      <c r="E6" s="8" t="s">
        <v>8</v>
      </c>
    </row>
    <row r="7" spans="1:5" x14ac:dyDescent="0.25">
      <c r="A7" s="9" t="s">
        <v>9</v>
      </c>
      <c r="B7" s="10">
        <f>SUM(B8:B11)</f>
        <v>2435691.2137800003</v>
      </c>
      <c r="C7" s="10">
        <f>SUM(C8:C11)</f>
        <v>5324.25281</v>
      </c>
      <c r="D7" s="10">
        <f>SUM(D8:D11)</f>
        <v>2452984.3869099999</v>
      </c>
      <c r="E7" s="11">
        <f>SUM(E8:E11)</f>
        <v>65.415175810282065</v>
      </c>
    </row>
    <row r="8" spans="1:5" x14ac:dyDescent="0.25">
      <c r="A8" s="12" t="s">
        <v>10</v>
      </c>
      <c r="B8" s="13">
        <v>1863068.3019999999</v>
      </c>
      <c r="C8" s="13">
        <v>0</v>
      </c>
      <c r="D8" s="13">
        <v>1863068.3019999999</v>
      </c>
      <c r="E8" s="14">
        <v>49.683557243906115</v>
      </c>
    </row>
    <row r="9" spans="1:5" x14ac:dyDescent="0.25">
      <c r="A9" s="12" t="s">
        <v>11</v>
      </c>
      <c r="B9" s="13">
        <v>334482</v>
      </c>
      <c r="C9" s="13">
        <v>5270</v>
      </c>
      <c r="D9" s="13">
        <v>351598.96</v>
      </c>
      <c r="E9" s="14">
        <v>9.3762998583064601</v>
      </c>
    </row>
    <row r="10" spans="1:5" x14ac:dyDescent="0.25">
      <c r="A10" s="12" t="s">
        <v>12</v>
      </c>
      <c r="B10" s="13">
        <v>238139.91177999999</v>
      </c>
      <c r="C10" s="13">
        <v>54.252809999999997</v>
      </c>
      <c r="D10" s="13">
        <v>238316.12491000001</v>
      </c>
      <c r="E10" s="14">
        <v>6.3553187080694933</v>
      </c>
    </row>
    <row r="11" spans="1:5" x14ac:dyDescent="0.25">
      <c r="A11" s="12" t="s">
        <v>13</v>
      </c>
      <c r="B11" s="13">
        <v>1</v>
      </c>
      <c r="C11" s="13">
        <v>0</v>
      </c>
      <c r="D11" s="13">
        <v>1</v>
      </c>
      <c r="E11" s="14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14</v>
      </c>
      <c r="B13" s="10">
        <f>+B15+B18+B20+B33</f>
        <v>825719.10807000007</v>
      </c>
      <c r="C13" s="10">
        <f>+C15+C18+C20+C33</f>
        <v>145028.39046</v>
      </c>
      <c r="D13" s="10">
        <f>+D15+D18+D20+D33</f>
        <v>1296771.3202899999</v>
      </c>
      <c r="E13" s="11">
        <f>+E15+E18+E20+E33</f>
        <v>34.584797522119544</v>
      </c>
    </row>
    <row r="14" spans="1:5" x14ac:dyDescent="0.25">
      <c r="A14" s="12"/>
      <c r="B14" s="16"/>
      <c r="C14" s="16"/>
      <c r="D14" s="16"/>
      <c r="E14" s="19"/>
    </row>
    <row r="15" spans="1:5" ht="59.25" x14ac:dyDescent="0.35">
      <c r="A15" s="27" t="s">
        <v>15</v>
      </c>
      <c r="B15" s="51">
        <f>+B16</f>
        <v>26887.706399999999</v>
      </c>
      <c r="C15" s="52"/>
      <c r="D15" s="51">
        <f>+D16</f>
        <v>26887.706399999999</v>
      </c>
      <c r="E15" s="53">
        <f>+E16</f>
        <v>0.71703055580285469</v>
      </c>
    </row>
    <row r="16" spans="1:5" x14ac:dyDescent="0.25">
      <c r="A16" s="12" t="s">
        <v>40</v>
      </c>
      <c r="B16" s="13">
        <v>26887.706399999999</v>
      </c>
      <c r="C16" s="13"/>
      <c r="D16" s="13">
        <v>26887.706399999999</v>
      </c>
      <c r="E16" s="14">
        <v>0.71703055580285469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20" t="s">
        <v>18</v>
      </c>
      <c r="B18" s="51">
        <v>654094.64179000002</v>
      </c>
      <c r="C18" s="52"/>
      <c r="D18" s="51">
        <v>654094.64179000002</v>
      </c>
      <c r="E18" s="53">
        <v>17.44313321385988</v>
      </c>
    </row>
    <row r="19" spans="1:5" x14ac:dyDescent="0.25">
      <c r="A19" s="12"/>
      <c r="B19" s="16"/>
      <c r="C19" s="25"/>
      <c r="D19" s="26"/>
      <c r="E19" s="17"/>
    </row>
    <row r="20" spans="1:5" ht="30.75" x14ac:dyDescent="0.35">
      <c r="A20" s="27" t="s">
        <v>19</v>
      </c>
      <c r="B20" s="51">
        <f>SUM(B21:B31)</f>
        <v>144736.75988000006</v>
      </c>
      <c r="C20" s="51">
        <f>SUM(C21:C31)</f>
        <v>6402.6866199999995</v>
      </c>
      <c r="D20" s="51">
        <f>SUM(D21:D31)</f>
        <v>165532.68603000001</v>
      </c>
      <c r="E20" s="53">
        <f>SUM(E21:E31)</f>
        <v>4.4173799446533613</v>
      </c>
    </row>
    <row r="21" spans="1:5" x14ac:dyDescent="0.25">
      <c r="A21" s="12" t="s">
        <v>22</v>
      </c>
      <c r="B21" s="28">
        <v>63626.651250000003</v>
      </c>
      <c r="C21" s="28"/>
      <c r="D21" s="28">
        <v>63626.651250000003</v>
      </c>
      <c r="E21" s="29">
        <v>1.6967699821975855</v>
      </c>
    </row>
    <row r="22" spans="1:5" x14ac:dyDescent="0.25">
      <c r="A22" s="12" t="s">
        <v>20</v>
      </c>
      <c r="B22" s="28"/>
      <c r="C22" s="28">
        <v>6354.0569999999998</v>
      </c>
      <c r="D22" s="28">
        <v>20637.977139999999</v>
      </c>
      <c r="E22" s="29">
        <v>0.55036528587432099</v>
      </c>
    </row>
    <row r="23" spans="1:5" x14ac:dyDescent="0.25">
      <c r="A23" s="12" t="s">
        <v>25</v>
      </c>
      <c r="B23" s="28">
        <v>19705.039680000002</v>
      </c>
      <c r="C23" s="28"/>
      <c r="D23" s="28">
        <v>19705.039680000002</v>
      </c>
      <c r="E23" s="29">
        <v>0.52548608437154409</v>
      </c>
    </row>
    <row r="24" spans="1:5" x14ac:dyDescent="0.25">
      <c r="A24" s="12" t="s">
        <v>41</v>
      </c>
      <c r="B24" s="28">
        <v>19056.203130000002</v>
      </c>
      <c r="C24" s="28"/>
      <c r="D24" s="28">
        <f>+B24</f>
        <v>19056.203130000002</v>
      </c>
      <c r="E24" s="29">
        <v>0.51120392564437878</v>
      </c>
    </row>
    <row r="25" spans="1:5" x14ac:dyDescent="0.25">
      <c r="A25" s="12" t="s">
        <v>17</v>
      </c>
      <c r="B25" s="28">
        <v>14009.243</v>
      </c>
      <c r="C25" s="28"/>
      <c r="D25" s="28">
        <v>14009.243</v>
      </c>
      <c r="E25" s="29">
        <v>0.37359286601951486</v>
      </c>
    </row>
    <row r="26" spans="1:5" x14ac:dyDescent="0.25">
      <c r="A26" s="12" t="s">
        <v>26</v>
      </c>
      <c r="B26" s="28">
        <v>12498.081</v>
      </c>
      <c r="C26" s="28"/>
      <c r="D26" s="28">
        <v>12498.081</v>
      </c>
      <c r="E26" s="29">
        <v>0.33329380470693848</v>
      </c>
    </row>
    <row r="27" spans="1:5" x14ac:dyDescent="0.25">
      <c r="A27" s="12" t="s">
        <v>24</v>
      </c>
      <c r="B27" s="28">
        <v>8636.9146000000001</v>
      </c>
      <c r="C27" s="28"/>
      <c r="D27" s="28">
        <v>8636.9146000000001</v>
      </c>
      <c r="E27" s="29">
        <v>0.23032576984921968</v>
      </c>
    </row>
    <row r="28" spans="1:5" x14ac:dyDescent="0.25">
      <c r="A28" s="12" t="s">
        <v>40</v>
      </c>
      <c r="B28" s="28">
        <v>3375.51</v>
      </c>
      <c r="C28" s="28"/>
      <c r="D28" s="28">
        <v>3375.51</v>
      </c>
      <c r="E28" s="29">
        <v>9.0016745028802247E-2</v>
      </c>
    </row>
    <row r="29" spans="1:5" x14ac:dyDescent="0.25">
      <c r="A29" s="12" t="s">
        <v>23</v>
      </c>
      <c r="B29" s="28">
        <v>2826.73722</v>
      </c>
      <c r="C29" s="28"/>
      <c r="D29" s="28">
        <v>2826.73722</v>
      </c>
      <c r="E29" s="29">
        <v>7.5382292926451197E-2</v>
      </c>
    </row>
    <row r="30" spans="1:5" x14ac:dyDescent="0.25">
      <c r="A30" s="12" t="s">
        <v>34</v>
      </c>
      <c r="B30" s="28">
        <v>1002.38</v>
      </c>
      <c r="C30" s="28"/>
      <c r="D30" s="28">
        <v>1002.38</v>
      </c>
      <c r="E30" s="29">
        <v>2.6731067270418629E-2</v>
      </c>
    </row>
    <row r="31" spans="1:5" x14ac:dyDescent="0.25">
      <c r="A31" s="12" t="s">
        <v>27</v>
      </c>
      <c r="B31" s="28"/>
      <c r="C31" s="28">
        <v>48.629620000000003</v>
      </c>
      <c r="D31" s="28">
        <v>157.94900999999999</v>
      </c>
      <c r="E31" s="29">
        <v>4.2121207641872584E-3</v>
      </c>
    </row>
    <row r="32" spans="1:5" x14ac:dyDescent="0.25">
      <c r="A32" s="12"/>
      <c r="B32" s="26"/>
      <c r="C32" s="26"/>
      <c r="D32" s="26"/>
      <c r="E32" s="30"/>
    </row>
    <row r="33" spans="1:5" ht="16.5" x14ac:dyDescent="0.35">
      <c r="A33" s="31" t="s">
        <v>28</v>
      </c>
      <c r="B33" s="24"/>
      <c r="C33" s="56">
        <f>+C34+C35</f>
        <v>138625.70384</v>
      </c>
      <c r="D33" s="56">
        <f>+D34+D35</f>
        <v>450256.28606999997</v>
      </c>
      <c r="E33" s="59">
        <f>+E34+E35</f>
        <v>12.007253807803451</v>
      </c>
    </row>
    <row r="34" spans="1:5" x14ac:dyDescent="0.25">
      <c r="A34" s="12" t="s">
        <v>29</v>
      </c>
      <c r="B34" s="16"/>
      <c r="C34" s="32">
        <v>89453.530809999997</v>
      </c>
      <c r="D34" s="28">
        <v>290545.06806999998</v>
      </c>
      <c r="E34" s="14">
        <v>7.7481391883991391</v>
      </c>
    </row>
    <row r="35" spans="1:5" x14ac:dyDescent="0.25">
      <c r="A35" s="12" t="s">
        <v>30</v>
      </c>
      <c r="B35" s="16"/>
      <c r="C35" s="32">
        <v>49172.173029999998</v>
      </c>
      <c r="D35" s="28">
        <v>159711.21799999999</v>
      </c>
      <c r="E35" s="14">
        <v>4.2591146194043121</v>
      </c>
    </row>
    <row r="36" spans="1:5" x14ac:dyDescent="0.25">
      <c r="A36" s="33"/>
      <c r="B36" s="26"/>
      <c r="C36" s="26"/>
      <c r="D36" s="26"/>
      <c r="E36" s="30"/>
    </row>
    <row r="37" spans="1:5" x14ac:dyDescent="0.25">
      <c r="A37" s="12"/>
      <c r="B37" s="34"/>
      <c r="C37" s="35"/>
      <c r="D37" s="36"/>
      <c r="E37" s="37"/>
    </row>
    <row r="38" spans="1:5" x14ac:dyDescent="0.25">
      <c r="A38" s="38" t="s">
        <v>3</v>
      </c>
      <c r="B38" s="48">
        <f>+B7+B13</f>
        <v>3261410.3218500004</v>
      </c>
      <c r="C38" s="48">
        <f>+C7+C13</f>
        <v>150352.64327</v>
      </c>
      <c r="D38" s="48">
        <f>+D7+D13</f>
        <v>3749755.7072000001</v>
      </c>
      <c r="E38" s="60">
        <f>+E7+E13</f>
        <v>99.999973332401609</v>
      </c>
    </row>
    <row r="39" spans="1:5" x14ac:dyDescent="0.25">
      <c r="A39" s="42" t="s">
        <v>31</v>
      </c>
      <c r="B39" s="43">
        <v>3.2480000000000002</v>
      </c>
      <c r="C39" s="44"/>
      <c r="D39" s="44"/>
      <c r="E39" s="45"/>
    </row>
    <row r="41" spans="1:5" x14ac:dyDescent="0.25">
      <c r="A41" t="s">
        <v>32</v>
      </c>
      <c r="B41" s="50">
        <f>+B38/D38</f>
        <v>0.86976607985093124</v>
      </c>
      <c r="C41" s="50">
        <f>(1-B41)</f>
        <v>0.13023392014906876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6" workbookViewId="0">
      <selection activeCell="D48" sqref="D48"/>
    </sheetView>
  </sheetViews>
  <sheetFormatPr baseColWidth="10" defaultRowHeight="15" x14ac:dyDescent="0.25"/>
  <cols>
    <col min="1" max="1" width="38.28515625" customWidth="1"/>
    <col min="2" max="2" width="16.7109375" customWidth="1"/>
    <col min="3" max="3" width="18.140625" customWidth="1"/>
  </cols>
  <sheetData>
    <row r="1" spans="1:5" ht="15.75" x14ac:dyDescent="0.25">
      <c r="A1" s="73" t="s">
        <v>48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3" spans="1:5" x14ac:dyDescent="0.25">
      <c r="A3" s="79"/>
      <c r="B3" s="79"/>
      <c r="C3" s="79"/>
      <c r="D3" s="79"/>
      <c r="E3" s="79"/>
    </row>
    <row r="4" spans="1:5" ht="45" x14ac:dyDescent="0.25">
      <c r="A4" s="1"/>
      <c r="B4" s="2" t="s">
        <v>1</v>
      </c>
      <c r="C4" s="3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6"/>
    </row>
    <row r="6" spans="1:5" x14ac:dyDescent="0.25">
      <c r="A6" s="7"/>
      <c r="B6" s="8" t="s">
        <v>6</v>
      </c>
      <c r="C6" s="8" t="s">
        <v>7</v>
      </c>
      <c r="D6" s="78"/>
      <c r="E6" s="8" t="s">
        <v>8</v>
      </c>
    </row>
    <row r="7" spans="1:5" x14ac:dyDescent="0.25">
      <c r="A7" s="9" t="s">
        <v>9</v>
      </c>
      <c r="B7" s="10">
        <f>SUM(B8:B11)</f>
        <v>2282075.2929799999</v>
      </c>
      <c r="C7" s="10">
        <f>SUM(C8:C11)</f>
        <v>5821.5182199999999</v>
      </c>
      <c r="D7" s="10">
        <f>SUM(D8:D11)</f>
        <v>2300896.26138</v>
      </c>
      <c r="E7" s="11">
        <f>SUM(E8:E11)</f>
        <v>61.225716125642066</v>
      </c>
    </row>
    <row r="8" spans="1:5" x14ac:dyDescent="0.25">
      <c r="A8" s="12" t="s">
        <v>10</v>
      </c>
      <c r="B8" s="13">
        <v>1918349.9310000001</v>
      </c>
      <c r="C8" s="13"/>
      <c r="D8" s="13">
        <v>1918349.9310000001</v>
      </c>
      <c r="E8" s="14">
        <v>51.046368896690694</v>
      </c>
    </row>
    <row r="9" spans="1:5" x14ac:dyDescent="0.25">
      <c r="A9" s="12" t="s">
        <v>11</v>
      </c>
      <c r="B9" s="13">
        <v>334482</v>
      </c>
      <c r="C9" s="13">
        <v>5270</v>
      </c>
      <c r="D9" s="13">
        <v>351519.91</v>
      </c>
      <c r="E9" s="14">
        <v>9.3537757165282898</v>
      </c>
    </row>
    <row r="10" spans="1:5" x14ac:dyDescent="0.25">
      <c r="A10" s="12" t="s">
        <v>12</v>
      </c>
      <c r="B10" s="13">
        <v>29242.361980000001</v>
      </c>
      <c r="C10" s="13">
        <v>551.51822000000004</v>
      </c>
      <c r="D10" s="13">
        <v>31025.42038</v>
      </c>
      <c r="E10" s="14">
        <v>0.82557151242308313</v>
      </c>
    </row>
    <row r="11" spans="1:5" x14ac:dyDescent="0.25">
      <c r="A11" s="12" t="s">
        <v>13</v>
      </c>
      <c r="B11" s="13">
        <v>1</v>
      </c>
      <c r="C11" s="46">
        <v>0</v>
      </c>
      <c r="D11" s="13">
        <v>1</v>
      </c>
      <c r="E11" s="47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14</v>
      </c>
      <c r="B13" s="10">
        <f>+B15+B18+B20+B33</f>
        <v>989670.58288999996</v>
      </c>
      <c r="C13" s="10">
        <f>+C15+C18+C20+C33</f>
        <v>144598.76543</v>
      </c>
      <c r="D13" s="10">
        <f>+D15+D18+D20+D33</f>
        <v>1457158.3915299997</v>
      </c>
      <c r="E13" s="11">
        <f>+E15+E18+E20+E33</f>
        <v>38.774283874357906</v>
      </c>
    </row>
    <row r="14" spans="1:5" x14ac:dyDescent="0.25">
      <c r="A14" s="12"/>
      <c r="B14" s="16"/>
      <c r="C14" s="16"/>
      <c r="D14" s="16"/>
      <c r="E14" s="19"/>
    </row>
    <row r="15" spans="1:5" ht="59.25" x14ac:dyDescent="0.35">
      <c r="A15" s="27" t="s">
        <v>15</v>
      </c>
      <c r="B15" s="51">
        <f>+B16</f>
        <v>27012.160800000001</v>
      </c>
      <c r="C15" s="52"/>
      <c r="D15" s="51">
        <f>+D16</f>
        <v>27012.160800000001</v>
      </c>
      <c r="E15" s="53">
        <f>+E16</f>
        <v>0.71878060546271005</v>
      </c>
    </row>
    <row r="16" spans="1:5" x14ac:dyDescent="0.25">
      <c r="A16" s="12" t="s">
        <v>40</v>
      </c>
      <c r="B16" s="13">
        <v>27012.160800000001</v>
      </c>
      <c r="C16" s="13"/>
      <c r="D16" s="13">
        <v>27012.160800000001</v>
      </c>
      <c r="E16" s="14">
        <v>0.71878060546271005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20" t="s">
        <v>18</v>
      </c>
      <c r="B18" s="51">
        <v>814933.56828999997</v>
      </c>
      <c r="C18" s="52"/>
      <c r="D18" s="51">
        <v>814933.56828999997</v>
      </c>
      <c r="E18" s="53">
        <v>21.684990251774799</v>
      </c>
    </row>
    <row r="19" spans="1:5" x14ac:dyDescent="0.25">
      <c r="A19" s="12"/>
      <c r="B19" s="16"/>
      <c r="C19" s="25"/>
      <c r="D19" s="26"/>
      <c r="E19" s="17"/>
    </row>
    <row r="20" spans="1:5" ht="30.75" x14ac:dyDescent="0.35">
      <c r="A20" s="27" t="s">
        <v>19</v>
      </c>
      <c r="B20" s="51">
        <f>SUM(B21:B31)</f>
        <v>147724.85380000001</v>
      </c>
      <c r="C20" s="51">
        <f>SUM(C21:C31)</f>
        <v>5973.0615899999993</v>
      </c>
      <c r="D20" s="51">
        <f>SUM(D21:D31)</f>
        <v>167035.76192999998</v>
      </c>
      <c r="E20" s="53">
        <f>SUM(E21:E31)</f>
        <v>4.4447412771943284</v>
      </c>
    </row>
    <row r="21" spans="1:5" x14ac:dyDescent="0.25">
      <c r="A21" s="12" t="s">
        <v>22</v>
      </c>
      <c r="B21" s="28">
        <v>63683.511250000003</v>
      </c>
      <c r="C21" s="28"/>
      <c r="D21" s="28">
        <v>63683.511250000003</v>
      </c>
      <c r="E21" s="29">
        <v>1.6945876012357499</v>
      </c>
    </row>
    <row r="22" spans="1:5" x14ac:dyDescent="0.25">
      <c r="A22" s="12" t="s">
        <v>25</v>
      </c>
      <c r="B22" s="28">
        <v>19522.36652</v>
      </c>
      <c r="C22" s="28"/>
      <c r="D22" s="28">
        <v>19522.36652</v>
      </c>
      <c r="E22" s="29">
        <v>0.51948078242265405</v>
      </c>
    </row>
    <row r="23" spans="1:5" x14ac:dyDescent="0.25">
      <c r="A23" s="12" t="s">
        <v>20</v>
      </c>
      <c r="B23" s="28"/>
      <c r="C23" s="28">
        <v>5925.8037999999997</v>
      </c>
      <c r="D23" s="28">
        <v>19158.12369</v>
      </c>
      <c r="E23" s="29">
        <v>0.50978845592492206</v>
      </c>
    </row>
    <row r="24" spans="1:5" x14ac:dyDescent="0.25">
      <c r="A24" s="12" t="s">
        <v>41</v>
      </c>
      <c r="B24" s="28">
        <v>19084.874530000001</v>
      </c>
      <c r="C24" s="28"/>
      <c r="D24" s="28">
        <v>19084.874530000001</v>
      </c>
      <c r="E24" s="29">
        <v>0.50783933101172896</v>
      </c>
    </row>
    <row r="25" spans="1:5" x14ac:dyDescent="0.25">
      <c r="A25" s="12" t="s">
        <v>17</v>
      </c>
      <c r="B25" s="28">
        <v>14011.83</v>
      </c>
      <c r="C25" s="28"/>
      <c r="D25" s="28">
        <v>14011.83</v>
      </c>
      <c r="E25" s="29">
        <v>0.37284805631101398</v>
      </c>
    </row>
    <row r="26" spans="1:5" x14ac:dyDescent="0.25">
      <c r="A26" s="12" t="s">
        <v>26</v>
      </c>
      <c r="B26" s="28">
        <v>12487.012000000001</v>
      </c>
      <c r="C26" s="28"/>
      <c r="D26" s="28">
        <v>12487.012000000001</v>
      </c>
      <c r="E26" s="29">
        <v>0.33227338280098401</v>
      </c>
    </row>
    <row r="27" spans="1:5" x14ac:dyDescent="0.25">
      <c r="A27" s="12" t="s">
        <v>24</v>
      </c>
      <c r="B27" s="28">
        <v>8633.9308500000006</v>
      </c>
      <c r="C27" s="28"/>
      <c r="D27" s="28">
        <v>8633.9308500000006</v>
      </c>
      <c r="E27" s="29">
        <v>0.22974474681367102</v>
      </c>
    </row>
    <row r="28" spans="1:5" x14ac:dyDescent="0.25">
      <c r="A28" s="12" t="s">
        <v>40</v>
      </c>
      <c r="B28" s="28">
        <v>6468.87</v>
      </c>
      <c r="C28" s="28"/>
      <c r="D28" s="28">
        <v>6468.87</v>
      </c>
      <c r="E28" s="29">
        <v>0.17213351903560301</v>
      </c>
    </row>
    <row r="29" spans="1:5" x14ac:dyDescent="0.25">
      <c r="A29" s="12" t="s">
        <v>23</v>
      </c>
      <c r="B29" s="28">
        <v>2829.4486499999998</v>
      </c>
      <c r="C29" s="28"/>
      <c r="D29" s="28">
        <v>2829.4486499999998</v>
      </c>
      <c r="E29" s="29">
        <v>7.5290267551370693E-2</v>
      </c>
    </row>
    <row r="30" spans="1:5" x14ac:dyDescent="0.25">
      <c r="A30" s="12" t="s">
        <v>34</v>
      </c>
      <c r="B30" s="28">
        <v>1003.01</v>
      </c>
      <c r="C30" s="28"/>
      <c r="D30" s="28">
        <v>1003.01</v>
      </c>
      <c r="E30" s="29">
        <v>2.6689613630804101E-2</v>
      </c>
    </row>
    <row r="31" spans="1:5" x14ac:dyDescent="0.25">
      <c r="A31" s="12" t="s">
        <v>27</v>
      </c>
      <c r="B31" s="28"/>
      <c r="C31" s="28">
        <v>47.25779</v>
      </c>
      <c r="D31" s="28">
        <v>152.78443999999999</v>
      </c>
      <c r="E31" s="29">
        <v>4.0655204558267405E-3</v>
      </c>
    </row>
    <row r="32" spans="1:5" x14ac:dyDescent="0.25">
      <c r="A32" s="12"/>
      <c r="B32" s="26"/>
      <c r="C32" s="26"/>
      <c r="D32" s="26"/>
      <c r="E32" s="30"/>
    </row>
    <row r="33" spans="1:5" ht="16.5" x14ac:dyDescent="0.35">
      <c r="A33" s="31" t="s">
        <v>28</v>
      </c>
      <c r="B33" s="24"/>
      <c r="C33" s="56">
        <f>+C34+C35</f>
        <v>138625.70384</v>
      </c>
      <c r="D33" s="56">
        <f>+D34+D35</f>
        <v>448176.90050999995</v>
      </c>
      <c r="E33" s="59">
        <f>+E34+E35</f>
        <v>11.92577173992607</v>
      </c>
    </row>
    <row r="34" spans="1:5" x14ac:dyDescent="0.25">
      <c r="A34" s="12" t="s">
        <v>29</v>
      </c>
      <c r="B34" s="16"/>
      <c r="C34" s="32">
        <v>89453.530809999997</v>
      </c>
      <c r="D34" s="28">
        <v>289203.26510999998</v>
      </c>
      <c r="E34" s="14">
        <v>7.6955597716402799</v>
      </c>
    </row>
    <row r="35" spans="1:5" x14ac:dyDescent="0.25">
      <c r="A35" s="12" t="s">
        <v>30</v>
      </c>
      <c r="B35" s="16"/>
      <c r="C35" s="32">
        <v>49172.173029999998</v>
      </c>
      <c r="D35" s="28">
        <v>158973.6354</v>
      </c>
      <c r="E35" s="14">
        <v>4.2302119682857899</v>
      </c>
    </row>
    <row r="36" spans="1:5" x14ac:dyDescent="0.25">
      <c r="A36" s="33"/>
      <c r="B36" s="26"/>
      <c r="C36" s="26"/>
      <c r="D36" s="26"/>
      <c r="E36" s="30"/>
    </row>
    <row r="37" spans="1:5" x14ac:dyDescent="0.25">
      <c r="A37" s="12"/>
      <c r="B37" s="34"/>
      <c r="C37" s="35"/>
      <c r="D37" s="36"/>
      <c r="E37" s="37"/>
    </row>
    <row r="38" spans="1:5" x14ac:dyDescent="0.25">
      <c r="A38" s="38" t="s">
        <v>3</v>
      </c>
      <c r="B38" s="48">
        <f>+B7+B13</f>
        <v>3271745.8758699996</v>
      </c>
      <c r="C38" s="48">
        <f>+C7+C13</f>
        <v>150420.28365</v>
      </c>
      <c r="D38" s="48">
        <f>+D7+D13</f>
        <v>3758054.6529099997</v>
      </c>
      <c r="E38" s="82">
        <f>+E7+E13</f>
        <v>99.999999999999972</v>
      </c>
    </row>
    <row r="39" spans="1:5" x14ac:dyDescent="0.25">
      <c r="A39" s="42" t="s">
        <v>31</v>
      </c>
      <c r="B39" s="43">
        <v>3.2330000000000001</v>
      </c>
      <c r="C39" s="44"/>
      <c r="D39" s="44"/>
      <c r="E39" s="45"/>
    </row>
    <row r="41" spans="1:5" x14ac:dyDescent="0.25">
      <c r="A41" t="s">
        <v>32</v>
      </c>
      <c r="B41" s="50">
        <f>+B38/D38</f>
        <v>0.87059560811244896</v>
      </c>
      <c r="C41" s="50">
        <f>(1-B41)</f>
        <v>0.12940439188755104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B27" sqref="B27"/>
    </sheetView>
  </sheetViews>
  <sheetFormatPr baseColWidth="10" defaultRowHeight="15" x14ac:dyDescent="0.25"/>
  <cols>
    <col min="1" max="1" width="31" customWidth="1"/>
    <col min="2" max="2" width="15.42578125" customWidth="1"/>
    <col min="3" max="3" width="16.28515625" customWidth="1"/>
    <col min="5" max="5" width="15" customWidth="1"/>
  </cols>
  <sheetData>
    <row r="1" spans="1:5" ht="15.75" x14ac:dyDescent="0.25">
      <c r="A1" s="73" t="s">
        <v>38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3" spans="1:5" x14ac:dyDescent="0.25">
      <c r="A3" s="79"/>
      <c r="B3" s="79"/>
      <c r="C3" s="79"/>
      <c r="D3" s="79"/>
      <c r="E3" s="79"/>
    </row>
    <row r="4" spans="1:5" ht="45" x14ac:dyDescent="0.25">
      <c r="A4" s="1"/>
      <c r="B4" s="2" t="s">
        <v>1</v>
      </c>
      <c r="C4" s="3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80"/>
    </row>
    <row r="6" spans="1:5" ht="43.5" x14ac:dyDescent="0.25">
      <c r="A6" s="7"/>
      <c r="B6" s="8" t="s">
        <v>6</v>
      </c>
      <c r="C6" s="8" t="s">
        <v>7</v>
      </c>
      <c r="D6" s="78"/>
      <c r="E6" s="81" t="s">
        <v>39</v>
      </c>
    </row>
    <row r="7" spans="1:5" x14ac:dyDescent="0.25">
      <c r="A7" s="9" t="s">
        <v>9</v>
      </c>
      <c r="B7" s="10">
        <v>2198786.1904200003</v>
      </c>
      <c r="C7" s="10">
        <v>5757.1630999999998</v>
      </c>
      <c r="D7" s="10">
        <v>2217445.1560300002</v>
      </c>
      <c r="E7" s="11">
        <v>58.763221716141459</v>
      </c>
    </row>
    <row r="8" spans="1:5" x14ac:dyDescent="0.25">
      <c r="A8" s="12" t="s">
        <v>10</v>
      </c>
      <c r="B8" s="13">
        <v>1879409.8419999999</v>
      </c>
      <c r="C8" s="13"/>
      <c r="D8" s="13">
        <v>1879409.8419999999</v>
      </c>
      <c r="E8" s="14">
        <v>49.805167332227605</v>
      </c>
    </row>
    <row r="9" spans="1:5" x14ac:dyDescent="0.25">
      <c r="A9" s="12" t="s">
        <v>11</v>
      </c>
      <c r="B9" s="13">
        <v>316882</v>
      </c>
      <c r="C9" s="13">
        <v>5270</v>
      </c>
      <c r="D9" s="13">
        <v>333962.07</v>
      </c>
      <c r="E9" s="14">
        <v>8.8501381695792602</v>
      </c>
    </row>
    <row r="10" spans="1:5" x14ac:dyDescent="0.25">
      <c r="A10" s="12" t="s">
        <v>12</v>
      </c>
      <c r="B10" s="13">
        <v>2493.3484199999998</v>
      </c>
      <c r="C10" s="13">
        <v>487.16309999999999</v>
      </c>
      <c r="D10" s="13">
        <v>4072.2440299999998</v>
      </c>
      <c r="E10" s="14">
        <v>0.107916214334593</v>
      </c>
    </row>
    <row r="11" spans="1:5" x14ac:dyDescent="0.25">
      <c r="A11" s="12" t="s">
        <v>13</v>
      </c>
      <c r="B11" s="13">
        <v>1</v>
      </c>
      <c r="C11" s="13"/>
      <c r="D11" s="13">
        <v>1</v>
      </c>
      <c r="E11" s="15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14</v>
      </c>
      <c r="B13" s="10">
        <v>1086416.11626</v>
      </c>
      <c r="C13" s="10">
        <v>144913.15207000001</v>
      </c>
      <c r="D13" s="10">
        <v>1556079.6421400001</v>
      </c>
      <c r="E13" s="11">
        <v>41.236778283858506</v>
      </c>
    </row>
    <row r="14" spans="1:5" x14ac:dyDescent="0.25">
      <c r="A14" s="12"/>
      <c r="B14" s="16"/>
      <c r="C14" s="16"/>
      <c r="D14" s="16"/>
      <c r="E14" s="19"/>
    </row>
    <row r="15" spans="1:5" ht="59.25" x14ac:dyDescent="0.35">
      <c r="A15" s="27" t="s">
        <v>15</v>
      </c>
      <c r="B15" s="51">
        <v>27103.279200000001</v>
      </c>
      <c r="C15" s="52"/>
      <c r="D15" s="51">
        <v>27103.279200000001</v>
      </c>
      <c r="E15" s="53">
        <v>0.71824852974675701</v>
      </c>
    </row>
    <row r="16" spans="1:5" x14ac:dyDescent="0.25">
      <c r="A16" s="12" t="s">
        <v>40</v>
      </c>
      <c r="B16" s="13">
        <v>27103.279200000001</v>
      </c>
      <c r="C16" s="13"/>
      <c r="D16" s="13">
        <v>27103.279200000001</v>
      </c>
      <c r="E16" s="14">
        <v>0.71824852974675701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20" t="s">
        <v>18</v>
      </c>
      <c r="B18" s="51">
        <v>897555.04049000004</v>
      </c>
      <c r="C18" s="52"/>
      <c r="D18" s="51">
        <v>897555.04049000004</v>
      </c>
      <c r="E18" s="53">
        <v>23.7855937446393</v>
      </c>
    </row>
    <row r="19" spans="1:5" x14ac:dyDescent="0.25">
      <c r="A19" s="12"/>
      <c r="B19" s="16"/>
      <c r="C19" s="25"/>
      <c r="D19" s="26"/>
      <c r="E19" s="17"/>
    </row>
    <row r="20" spans="1:5" ht="30.75" x14ac:dyDescent="0.35">
      <c r="A20" s="27" t="s">
        <v>19</v>
      </c>
      <c r="B20" s="51">
        <v>161757.79657000003</v>
      </c>
      <c r="C20" s="51">
        <v>5959.0790999999999</v>
      </c>
      <c r="D20" s="51">
        <v>181071.17194</v>
      </c>
      <c r="E20" s="53">
        <v>4.7984637602606881</v>
      </c>
    </row>
    <row r="21" spans="1:5" x14ac:dyDescent="0.25">
      <c r="A21" s="12" t="s">
        <v>22</v>
      </c>
      <c r="B21" s="28">
        <v>79387.253500000006</v>
      </c>
      <c r="C21" s="28"/>
      <c r="D21" s="28">
        <v>79387.253500000006</v>
      </c>
      <c r="E21" s="29">
        <v>2.1037962855434902</v>
      </c>
    </row>
    <row r="22" spans="1:5" x14ac:dyDescent="0.25">
      <c r="A22" s="12" t="s">
        <v>25</v>
      </c>
      <c r="B22" s="28">
        <v>19403.08538</v>
      </c>
      <c r="C22" s="28"/>
      <c r="D22" s="28">
        <v>19403.08538</v>
      </c>
      <c r="E22" s="29">
        <v>0.51419008909946895</v>
      </c>
    </row>
    <row r="23" spans="1:5" x14ac:dyDescent="0.25">
      <c r="A23" s="12" t="s">
        <v>20</v>
      </c>
      <c r="B23" s="28"/>
      <c r="C23" s="28">
        <v>5912.8314</v>
      </c>
      <c r="D23" s="28">
        <v>19163.486570000001</v>
      </c>
      <c r="E23" s="29">
        <v>0.50784061781440204</v>
      </c>
    </row>
    <row r="24" spans="1:5" x14ac:dyDescent="0.25">
      <c r="A24" s="12" t="s">
        <v>41</v>
      </c>
      <c r="B24" s="28">
        <v>19078.243989999999</v>
      </c>
      <c r="C24" s="28"/>
      <c r="D24" s="28">
        <v>19078.243989999999</v>
      </c>
      <c r="E24" s="29">
        <v>0.50558165286388701</v>
      </c>
    </row>
    <row r="25" spans="1:5" x14ac:dyDescent="0.25">
      <c r="A25" s="12" t="s">
        <v>17</v>
      </c>
      <c r="B25" s="28">
        <v>14039.098</v>
      </c>
      <c r="C25" s="28"/>
      <c r="D25" s="28">
        <v>14039.098</v>
      </c>
      <c r="E25" s="29">
        <v>0.37204212165849798</v>
      </c>
    </row>
    <row r="26" spans="1:5" x14ac:dyDescent="0.25">
      <c r="A26" s="12" t="s">
        <v>26</v>
      </c>
      <c r="B26" s="28">
        <v>11028.533799999999</v>
      </c>
      <c r="C26" s="28"/>
      <c r="D26" s="28">
        <v>11028.533799999999</v>
      </c>
      <c r="E26" s="29">
        <v>0.29226087842213599</v>
      </c>
    </row>
    <row r="27" spans="1:5" x14ac:dyDescent="0.25">
      <c r="A27" s="12" t="s">
        <v>24</v>
      </c>
      <c r="B27" s="28">
        <v>8641.9794000000002</v>
      </c>
      <c r="C27" s="28"/>
      <c r="D27" s="28">
        <v>8641.9794000000002</v>
      </c>
      <c r="E27" s="29">
        <v>0.229016162669784</v>
      </c>
    </row>
    <row r="28" spans="1:5" x14ac:dyDescent="0.25">
      <c r="A28" s="12" t="s">
        <v>40</v>
      </c>
      <c r="B28" s="28">
        <v>6465.57</v>
      </c>
      <c r="C28" s="28"/>
      <c r="D28" s="28">
        <v>6465.57</v>
      </c>
      <c r="E28" s="29">
        <v>0.171340379597858</v>
      </c>
    </row>
    <row r="29" spans="1:5" x14ac:dyDescent="0.25">
      <c r="A29" s="12" t="s">
        <v>23</v>
      </c>
      <c r="B29" s="28">
        <v>2711.0324999999998</v>
      </c>
      <c r="C29" s="28"/>
      <c r="D29" s="28">
        <v>2711.0324999999998</v>
      </c>
      <c r="E29" s="29">
        <v>7.1843524647035098E-2</v>
      </c>
    </row>
    <row r="30" spans="1:5" x14ac:dyDescent="0.25">
      <c r="A30" s="12" t="s">
        <v>34</v>
      </c>
      <c r="B30" s="28">
        <v>1003</v>
      </c>
      <c r="C30" s="28"/>
      <c r="D30" s="28">
        <v>1003</v>
      </c>
      <c r="E30" s="29">
        <v>2.6579930421703302E-2</v>
      </c>
    </row>
    <row r="31" spans="1:5" x14ac:dyDescent="0.25">
      <c r="A31" s="12" t="s">
        <v>27</v>
      </c>
      <c r="B31" s="28"/>
      <c r="C31" s="28">
        <v>46.247700000000002</v>
      </c>
      <c r="D31" s="28">
        <v>149.8888</v>
      </c>
      <c r="E31" s="29">
        <v>3.9721175224253199E-3</v>
      </c>
    </row>
    <row r="32" spans="1:5" x14ac:dyDescent="0.25">
      <c r="A32" s="12"/>
      <c r="B32" s="26"/>
      <c r="C32" s="26"/>
      <c r="D32" s="26"/>
      <c r="E32" s="30"/>
    </row>
    <row r="33" spans="1:5" ht="16.5" x14ac:dyDescent="0.35">
      <c r="A33" s="31" t="s">
        <v>28</v>
      </c>
      <c r="B33" s="24"/>
      <c r="C33" s="56">
        <v>138954.07297000001</v>
      </c>
      <c r="D33" s="56">
        <v>450350.15051000001</v>
      </c>
      <c r="E33" s="59">
        <v>11.93447224921176</v>
      </c>
    </row>
    <row r="34" spans="1:5" x14ac:dyDescent="0.25">
      <c r="A34" s="12" t="s">
        <v>29</v>
      </c>
      <c r="B34" s="16"/>
      <c r="C34" s="32">
        <v>89726.131770000007</v>
      </c>
      <c r="D34" s="28">
        <v>290802.39308000001</v>
      </c>
      <c r="E34" s="14">
        <v>7.7063882099015002</v>
      </c>
    </row>
    <row r="35" spans="1:5" x14ac:dyDescent="0.25">
      <c r="A35" s="12" t="s">
        <v>30</v>
      </c>
      <c r="B35" s="16"/>
      <c r="C35" s="32">
        <v>49227.941200000001</v>
      </c>
      <c r="D35" s="28">
        <v>159547.75743</v>
      </c>
      <c r="E35" s="14">
        <v>4.2280840393102599</v>
      </c>
    </row>
    <row r="36" spans="1:5" x14ac:dyDescent="0.25">
      <c r="A36" s="33"/>
      <c r="B36" s="26"/>
      <c r="C36" s="26"/>
      <c r="D36" s="26"/>
      <c r="E36" s="30"/>
    </row>
    <row r="37" spans="1:5" x14ac:dyDescent="0.25">
      <c r="A37" s="12"/>
      <c r="B37" s="34"/>
      <c r="C37" s="35"/>
      <c r="D37" s="36"/>
      <c r="E37" s="37"/>
    </row>
    <row r="38" spans="1:5" x14ac:dyDescent="0.25">
      <c r="A38" s="38" t="s">
        <v>3</v>
      </c>
      <c r="B38" s="48">
        <v>3285202.3066800004</v>
      </c>
      <c r="C38" s="48">
        <v>150670.31517000002</v>
      </c>
      <c r="D38" s="48">
        <v>3773524.7981700003</v>
      </c>
      <c r="E38" s="82">
        <v>99.999999999999972</v>
      </c>
    </row>
    <row r="39" spans="1:5" x14ac:dyDescent="0.25">
      <c r="A39" s="42" t="s">
        <v>31</v>
      </c>
      <c r="B39" s="43">
        <v>3.2410000000000001</v>
      </c>
      <c r="C39" s="44"/>
      <c r="D39" s="44"/>
      <c r="E39" s="45"/>
    </row>
    <row r="41" spans="1:5" x14ac:dyDescent="0.25">
      <c r="A41" t="s">
        <v>32</v>
      </c>
      <c r="B41" s="83">
        <v>0.87059247848939125</v>
      </c>
      <c r="C41" s="83">
        <v>0.12940752151060875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D50" sqref="D50"/>
    </sheetView>
  </sheetViews>
  <sheetFormatPr baseColWidth="10" defaultRowHeight="15" x14ac:dyDescent="0.25"/>
  <cols>
    <col min="1" max="1" width="42.140625" customWidth="1"/>
    <col min="2" max="2" width="13.140625" customWidth="1"/>
    <col min="3" max="3" width="18.42578125" customWidth="1"/>
    <col min="4" max="4" width="14.140625" customWidth="1"/>
    <col min="5" max="5" width="14" customWidth="1"/>
  </cols>
  <sheetData>
    <row r="1" spans="1:5" ht="15.75" x14ac:dyDescent="0.25">
      <c r="A1" s="73" t="s">
        <v>36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3" spans="1:5" x14ac:dyDescent="0.25">
      <c r="A3" s="79"/>
      <c r="B3" s="79"/>
      <c r="C3" s="79"/>
      <c r="D3" s="79"/>
      <c r="E3" s="79"/>
    </row>
    <row r="4" spans="1:5" ht="30" x14ac:dyDescent="0.25">
      <c r="A4" s="1"/>
      <c r="B4" s="2" t="s">
        <v>1</v>
      </c>
      <c r="C4" s="3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6"/>
    </row>
    <row r="6" spans="1:5" x14ac:dyDescent="0.25">
      <c r="A6" s="7"/>
      <c r="B6" s="8" t="s">
        <v>6</v>
      </c>
      <c r="C6" s="8" t="s">
        <v>7</v>
      </c>
      <c r="D6" s="78"/>
      <c r="E6" s="8" t="s">
        <v>8</v>
      </c>
    </row>
    <row r="7" spans="1:5" x14ac:dyDescent="0.25">
      <c r="A7" s="9" t="s">
        <v>9</v>
      </c>
      <c r="B7" s="10">
        <f>+B8+B9+B10+B11</f>
        <v>1664017.6248700002</v>
      </c>
      <c r="C7" s="10">
        <f>+C8+C9+C10+C11</f>
        <v>83044.891470000002</v>
      </c>
      <c r="D7" s="10">
        <f>+D8+D9+D10+D11</f>
        <v>1934827.0159600002</v>
      </c>
      <c r="E7" s="11">
        <f>+E8+E9+E10+E11</f>
        <v>57.899300105030719</v>
      </c>
    </row>
    <row r="8" spans="1:5" x14ac:dyDescent="0.25">
      <c r="A8" s="12" t="s">
        <v>10</v>
      </c>
      <c r="B8" s="13">
        <v>1552122.9480000001</v>
      </c>
      <c r="C8" s="46">
        <v>0</v>
      </c>
      <c r="D8" s="13">
        <v>1552122.9480000001</v>
      </c>
      <c r="E8" s="14">
        <v>46.446983669261797</v>
      </c>
    </row>
    <row r="9" spans="1:5" x14ac:dyDescent="0.25">
      <c r="A9" s="12" t="s">
        <v>11</v>
      </c>
      <c r="B9" s="13">
        <v>46800</v>
      </c>
      <c r="C9" s="13">
        <v>81849.163889999996</v>
      </c>
      <c r="D9" s="13">
        <v>313710.12345000001</v>
      </c>
      <c r="E9" s="14">
        <v>9.3877157086941398</v>
      </c>
    </row>
    <row r="10" spans="1:5" x14ac:dyDescent="0.25">
      <c r="A10" s="12" t="s">
        <v>12</v>
      </c>
      <c r="B10" s="13">
        <v>65093.676870000003</v>
      </c>
      <c r="C10" s="13">
        <v>1195.72758</v>
      </c>
      <c r="D10" s="13">
        <v>68992.944510000001</v>
      </c>
      <c r="E10" s="14">
        <v>2.0646007270747799</v>
      </c>
    </row>
    <row r="11" spans="1:5" x14ac:dyDescent="0.25">
      <c r="A11" s="12" t="s">
        <v>13</v>
      </c>
      <c r="B11" s="13">
        <v>1</v>
      </c>
      <c r="C11" s="46">
        <v>0</v>
      </c>
      <c r="D11" s="13">
        <v>1</v>
      </c>
      <c r="E11" s="47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14</v>
      </c>
      <c r="B13" s="10">
        <f>+B15+B19+B21+B30</f>
        <v>1026086.6629900001</v>
      </c>
      <c r="C13" s="10">
        <f>+C15+C19+C21+C30</f>
        <v>116772.81109</v>
      </c>
      <c r="D13" s="10">
        <f>+D15+D19+D21+D30</f>
        <v>1406882.7999499999</v>
      </c>
      <c r="E13" s="11">
        <f>+E15+E19+E21+E30</f>
        <v>42.100699894969253</v>
      </c>
    </row>
    <row r="14" spans="1:5" x14ac:dyDescent="0.25">
      <c r="A14" s="12"/>
      <c r="B14" s="16"/>
      <c r="C14" s="16"/>
      <c r="D14" s="16"/>
      <c r="E14" s="19"/>
    </row>
    <row r="15" spans="1:5" ht="16.5" x14ac:dyDescent="0.35">
      <c r="A15" s="27" t="s">
        <v>15</v>
      </c>
      <c r="B15" s="21">
        <f>+B16+B17</f>
        <v>19794.86</v>
      </c>
      <c r="C15" s="21"/>
      <c r="D15" s="21">
        <f>+D16+D17</f>
        <v>19794.86</v>
      </c>
      <c r="E15" s="22">
        <f>+E16+E17</f>
        <v>0.59235741623435101</v>
      </c>
    </row>
    <row r="16" spans="1:5" x14ac:dyDescent="0.25">
      <c r="A16" s="12" t="s">
        <v>16</v>
      </c>
      <c r="B16" s="13">
        <v>13808.48</v>
      </c>
      <c r="C16" s="13"/>
      <c r="D16" s="13">
        <v>13808.48</v>
      </c>
      <c r="E16" s="14">
        <v>0.41321613463918005</v>
      </c>
    </row>
    <row r="17" spans="1:5" x14ac:dyDescent="0.25">
      <c r="A17" s="12" t="s">
        <v>17</v>
      </c>
      <c r="B17" s="13">
        <v>5986.38</v>
      </c>
      <c r="C17" s="13"/>
      <c r="D17" s="13">
        <v>5986.38</v>
      </c>
      <c r="E17" s="14">
        <v>0.17914128159517101</v>
      </c>
    </row>
    <row r="18" spans="1:5" x14ac:dyDescent="0.25">
      <c r="A18" s="12"/>
      <c r="B18" s="16"/>
      <c r="C18" s="16"/>
      <c r="D18" s="16"/>
      <c r="E18" s="23"/>
    </row>
    <row r="19" spans="1:5" ht="16.5" x14ac:dyDescent="0.35">
      <c r="A19" s="20" t="s">
        <v>18</v>
      </c>
      <c r="B19" s="51">
        <v>660440.59400000004</v>
      </c>
      <c r="C19" s="52"/>
      <c r="D19" s="51">
        <v>660440.59400000004</v>
      </c>
      <c r="E19" s="53">
        <v>19.7635590167407</v>
      </c>
    </row>
    <row r="20" spans="1:5" x14ac:dyDescent="0.25">
      <c r="A20" s="12"/>
      <c r="B20" s="16"/>
      <c r="C20" s="25"/>
      <c r="D20" s="26"/>
      <c r="E20" s="17"/>
    </row>
    <row r="21" spans="1:5" ht="16.5" x14ac:dyDescent="0.35">
      <c r="A21" s="27" t="s">
        <v>19</v>
      </c>
      <c r="B21" s="51">
        <f>SUM(B22:B28)</f>
        <v>345851.20899000001</v>
      </c>
      <c r="C21" s="51">
        <f>SUM(C22:C28)</f>
        <v>11089.14284</v>
      </c>
      <c r="D21" s="51">
        <f>SUM(D22:D28)</f>
        <v>382012.90379000001</v>
      </c>
      <c r="E21" s="59">
        <f>SUM(E22:E28)</f>
        <v>11.431663404400238</v>
      </c>
    </row>
    <row r="22" spans="1:5" x14ac:dyDescent="0.25">
      <c r="A22" s="12" t="s">
        <v>25</v>
      </c>
      <c r="B22" s="28">
        <v>300153.13324</v>
      </c>
      <c r="C22" s="28"/>
      <c r="D22" s="28">
        <v>300153.13324</v>
      </c>
      <c r="E22" s="29">
        <v>8.9820253581329315</v>
      </c>
    </row>
    <row r="23" spans="1:5" x14ac:dyDescent="0.25">
      <c r="A23" s="12" t="s">
        <v>22</v>
      </c>
      <c r="B23" s="28">
        <v>41989.600639999997</v>
      </c>
      <c r="C23" s="28"/>
      <c r="D23" s="28">
        <v>41989.600639999997</v>
      </c>
      <c r="E23" s="29">
        <v>1.2565308036441101</v>
      </c>
    </row>
    <row r="24" spans="1:5" x14ac:dyDescent="0.25">
      <c r="A24" s="12" t="s">
        <v>20</v>
      </c>
      <c r="B24" s="28"/>
      <c r="C24" s="28">
        <v>6715.3407999999999</v>
      </c>
      <c r="D24" s="28">
        <v>21898.726350000001</v>
      </c>
      <c r="E24" s="29">
        <v>0.65531521614748001</v>
      </c>
    </row>
    <row r="25" spans="1:5" x14ac:dyDescent="0.25">
      <c r="A25" s="12" t="s">
        <v>21</v>
      </c>
      <c r="B25" s="28"/>
      <c r="C25" s="28">
        <v>4309.27801</v>
      </c>
      <c r="D25" s="28">
        <v>14052.55559</v>
      </c>
      <c r="E25" s="29">
        <v>0.42052005019393901</v>
      </c>
    </row>
    <row r="26" spans="1:5" x14ac:dyDescent="0.25">
      <c r="A26" s="12" t="s">
        <v>23</v>
      </c>
      <c r="B26" s="28">
        <v>3468.16311</v>
      </c>
      <c r="C26" s="28"/>
      <c r="D26" s="28">
        <v>3468.16311</v>
      </c>
      <c r="E26" s="29">
        <v>0.10378412067167399</v>
      </c>
    </row>
    <row r="27" spans="1:5" x14ac:dyDescent="0.25">
      <c r="A27" s="12" t="s">
        <v>26</v>
      </c>
      <c r="B27" s="28">
        <v>240.31200000000001</v>
      </c>
      <c r="C27" s="28"/>
      <c r="D27" s="28">
        <v>240.31200000000001</v>
      </c>
      <c r="E27" s="29">
        <v>7.191290840658099E-3</v>
      </c>
    </row>
    <row r="28" spans="1:5" x14ac:dyDescent="0.25">
      <c r="A28" s="12" t="s">
        <v>27</v>
      </c>
      <c r="B28" s="28"/>
      <c r="C28" s="28">
        <v>64.524029999999996</v>
      </c>
      <c r="D28" s="28">
        <v>210.41285999999999</v>
      </c>
      <c r="E28" s="29">
        <v>6.2965647694442003E-3</v>
      </c>
    </row>
    <row r="29" spans="1:5" x14ac:dyDescent="0.25">
      <c r="A29" s="12"/>
      <c r="B29" s="26"/>
      <c r="C29" s="26"/>
      <c r="D29" s="26"/>
      <c r="E29" s="30"/>
    </row>
    <row r="30" spans="1:5" ht="16.5" x14ac:dyDescent="0.35">
      <c r="A30" s="31" t="s">
        <v>28</v>
      </c>
      <c r="B30" s="24"/>
      <c r="C30" s="56">
        <f>+C31+C32</f>
        <v>105683.66825</v>
      </c>
      <c r="D30" s="56">
        <f>+D31+D32</f>
        <v>344634.44215999998</v>
      </c>
      <c r="E30" s="59">
        <f>+E31+E32</f>
        <v>10.313120057593959</v>
      </c>
    </row>
    <row r="31" spans="1:5" x14ac:dyDescent="0.25">
      <c r="A31" s="12" t="s">
        <v>30</v>
      </c>
      <c r="B31" s="16"/>
      <c r="C31" s="32">
        <v>76902.244170000005</v>
      </c>
      <c r="D31" s="28">
        <v>250778.21823999999</v>
      </c>
      <c r="E31" s="14">
        <v>7.5044904285506693</v>
      </c>
    </row>
    <row r="32" spans="1:5" x14ac:dyDescent="0.25">
      <c r="A32" s="12" t="s">
        <v>29</v>
      </c>
      <c r="B32" s="16"/>
      <c r="C32" s="32">
        <v>28781.424080000001</v>
      </c>
      <c r="D32" s="28">
        <v>93856.223920000004</v>
      </c>
      <c r="E32" s="14">
        <v>2.8086296290432902</v>
      </c>
    </row>
    <row r="33" spans="1:5" x14ac:dyDescent="0.25">
      <c r="A33" s="33"/>
      <c r="B33" s="26"/>
      <c r="C33" s="26"/>
      <c r="D33" s="26"/>
      <c r="E33" s="30"/>
    </row>
    <row r="34" spans="1:5" x14ac:dyDescent="0.25">
      <c r="A34" s="12"/>
      <c r="B34" s="34"/>
      <c r="C34" s="35"/>
      <c r="D34" s="36"/>
      <c r="E34" s="37"/>
    </row>
    <row r="35" spans="1:5" x14ac:dyDescent="0.25">
      <c r="A35" s="38" t="s">
        <v>3</v>
      </c>
      <c r="B35" s="39">
        <f>+B13+B7</f>
        <v>2690104.2878600005</v>
      </c>
      <c r="C35" s="40">
        <f>+C13+C7</f>
        <v>199817.70256000001</v>
      </c>
      <c r="D35" s="40">
        <f>+D13+D7</f>
        <v>3341709.8159100004</v>
      </c>
      <c r="E35" s="41">
        <f>+E13+E7</f>
        <v>99.999999999999972</v>
      </c>
    </row>
    <row r="36" spans="1:5" x14ac:dyDescent="0.25">
      <c r="A36" s="42" t="s">
        <v>31</v>
      </c>
      <c r="B36" s="43">
        <v>3.2610000000000001</v>
      </c>
      <c r="C36" s="44"/>
      <c r="D36" s="44"/>
      <c r="E36" s="45"/>
    </row>
    <row r="38" spans="1:5" x14ac:dyDescent="0.25">
      <c r="A38" t="s">
        <v>32</v>
      </c>
      <c r="B38" s="50">
        <f>+B35/D35</f>
        <v>0.80500834484559891</v>
      </c>
      <c r="C38" s="50">
        <f>(1-B38)</f>
        <v>0.19499165515440109</v>
      </c>
      <c r="D38" s="65"/>
      <c r="E38" s="66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workbookViewId="0">
      <selection activeCell="G12" sqref="G12"/>
    </sheetView>
  </sheetViews>
  <sheetFormatPr baseColWidth="10" defaultRowHeight="15" x14ac:dyDescent="0.25"/>
  <cols>
    <col min="1" max="1" width="40.5703125" customWidth="1"/>
    <col min="2" max="2" width="19.42578125" customWidth="1"/>
    <col min="3" max="3" width="16.7109375" customWidth="1"/>
  </cols>
  <sheetData>
    <row r="1" spans="1:5" ht="15.75" x14ac:dyDescent="0.25">
      <c r="A1" s="73" t="s">
        <v>35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3" spans="1:5" x14ac:dyDescent="0.25">
      <c r="A3" s="79"/>
      <c r="B3" s="79"/>
      <c r="C3" s="79"/>
      <c r="D3" s="79"/>
      <c r="E3" s="79"/>
    </row>
    <row r="4" spans="1:5" ht="30" x14ac:dyDescent="0.25">
      <c r="A4" s="1"/>
      <c r="B4" s="2" t="s">
        <v>1</v>
      </c>
      <c r="C4" s="3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6"/>
    </row>
    <row r="6" spans="1:5" x14ac:dyDescent="0.25">
      <c r="A6" s="7"/>
      <c r="B6" s="8" t="s">
        <v>6</v>
      </c>
      <c r="C6" s="8" t="s">
        <v>7</v>
      </c>
      <c r="D6" s="78"/>
      <c r="E6" s="8" t="s">
        <v>8</v>
      </c>
    </row>
    <row r="7" spans="1:5" x14ac:dyDescent="0.25">
      <c r="A7" s="9" t="s">
        <v>9</v>
      </c>
      <c r="B7" s="10">
        <f>+B8+B9+B10+B11</f>
        <v>1750862.9376300001</v>
      </c>
      <c r="C7" s="10">
        <f>+C8+C9+C10+C11</f>
        <v>58903.51354</v>
      </c>
      <c r="D7" s="10">
        <f>+D8+D9+D10+D11</f>
        <v>1942181.5496099999</v>
      </c>
      <c r="E7" s="11">
        <f>+E8+E9+E10+E11</f>
        <v>57.854019433018628</v>
      </c>
    </row>
    <row r="8" spans="1:5" x14ac:dyDescent="0.25">
      <c r="A8" s="12" t="s">
        <v>10</v>
      </c>
      <c r="B8" s="13">
        <v>1589464.798</v>
      </c>
      <c r="C8" s="46"/>
      <c r="D8" s="13">
        <v>1589464.798</v>
      </c>
      <c r="E8" s="14">
        <v>47.347259929081495</v>
      </c>
    </row>
    <row r="9" spans="1:5" x14ac:dyDescent="0.25">
      <c r="A9" s="12" t="s">
        <v>11</v>
      </c>
      <c r="B9" s="13">
        <v>127400</v>
      </c>
      <c r="C9" s="13">
        <v>58859.6489</v>
      </c>
      <c r="D9" s="13">
        <v>318576.13961999997</v>
      </c>
      <c r="E9" s="14">
        <v>9.4898026736868299</v>
      </c>
    </row>
    <row r="10" spans="1:5" x14ac:dyDescent="0.25">
      <c r="A10" s="12" t="s">
        <v>12</v>
      </c>
      <c r="B10" s="13">
        <v>33997.139629999998</v>
      </c>
      <c r="C10" s="13">
        <v>43.864640000000001</v>
      </c>
      <c r="D10" s="13">
        <v>34139.611989999998</v>
      </c>
      <c r="E10" s="14">
        <v>1.0169568302503</v>
      </c>
    </row>
    <row r="11" spans="1:5" x14ac:dyDescent="0.25">
      <c r="A11" s="12" t="s">
        <v>13</v>
      </c>
      <c r="B11" s="13">
        <v>1</v>
      </c>
      <c r="C11" s="46"/>
      <c r="D11" s="13">
        <v>1</v>
      </c>
      <c r="E11" s="47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14</v>
      </c>
      <c r="B13" s="10">
        <f>+B15+B18+B20+B31</f>
        <v>1035480.5827</v>
      </c>
      <c r="C13" s="10">
        <f>+C15+C18+C20+C31</f>
        <v>116802.76127</v>
      </c>
      <c r="D13" s="10">
        <f>+D15+D18+D20+D31</f>
        <v>1414855.9513000001</v>
      </c>
      <c r="E13" s="11">
        <f>+E15+E18+E20+E31</f>
        <v>42.145980566981336</v>
      </c>
    </row>
    <row r="14" spans="1:5" x14ac:dyDescent="0.25">
      <c r="A14" s="12"/>
      <c r="B14" s="16"/>
      <c r="C14" s="16"/>
      <c r="D14" s="16"/>
      <c r="E14" s="19"/>
    </row>
    <row r="15" spans="1:5" ht="16.5" x14ac:dyDescent="0.35">
      <c r="A15" s="27" t="s">
        <v>15</v>
      </c>
      <c r="B15" s="21">
        <v>13874.28</v>
      </c>
      <c r="C15" s="24"/>
      <c r="D15" s="21">
        <v>13874.28</v>
      </c>
      <c r="E15" s="22">
        <v>0.413289518783578</v>
      </c>
    </row>
    <row r="16" spans="1:5" x14ac:dyDescent="0.25">
      <c r="A16" s="12" t="s">
        <v>16</v>
      </c>
      <c r="B16" s="13">
        <v>13874.28</v>
      </c>
      <c r="C16" s="13"/>
      <c r="D16" s="13">
        <v>13874.28</v>
      </c>
      <c r="E16" s="14">
        <v>0.413289518783578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20" t="s">
        <v>18</v>
      </c>
      <c r="B18" s="51">
        <v>665551.32750000001</v>
      </c>
      <c r="C18" s="52"/>
      <c r="D18" s="51">
        <v>665551.32750000001</v>
      </c>
      <c r="E18" s="53">
        <v>19.8255612448535</v>
      </c>
    </row>
    <row r="19" spans="1:5" x14ac:dyDescent="0.25">
      <c r="A19" s="12"/>
      <c r="B19" s="16"/>
      <c r="C19" s="25"/>
      <c r="D19" s="26"/>
      <c r="E19" s="17"/>
    </row>
    <row r="20" spans="1:5" ht="16.5" x14ac:dyDescent="0.35">
      <c r="A20" s="27" t="s">
        <v>19</v>
      </c>
      <c r="B20" s="51">
        <f>SUM(B21:B29)</f>
        <v>356054.97519999999</v>
      </c>
      <c r="C20" s="51">
        <f>SUM(C21:C29)</f>
        <v>11044.85614</v>
      </c>
      <c r="D20" s="51">
        <f>SUM(D21:D29)</f>
        <v>391928.66793999996</v>
      </c>
      <c r="E20" s="53">
        <f>SUM(E21:E29)</f>
        <v>11.67484082564366</v>
      </c>
    </row>
    <row r="21" spans="1:5" x14ac:dyDescent="0.25">
      <c r="A21" s="12" t="s">
        <v>25</v>
      </c>
      <c r="B21" s="28">
        <v>301489.65325999999</v>
      </c>
      <c r="C21" s="46"/>
      <c r="D21" s="28">
        <v>301489.65325999999</v>
      </c>
      <c r="E21" s="29">
        <v>8.9808273808841399</v>
      </c>
    </row>
    <row r="22" spans="1:5" x14ac:dyDescent="0.25">
      <c r="A22" s="12" t="s">
        <v>22</v>
      </c>
      <c r="B22" s="28">
        <v>43452.452810000003</v>
      </c>
      <c r="C22" s="46"/>
      <c r="D22" s="28">
        <v>43452.452810000003</v>
      </c>
      <c r="E22" s="29">
        <v>1.2943693879474101</v>
      </c>
    </row>
    <row r="23" spans="1:5" x14ac:dyDescent="0.25">
      <c r="A23" s="12" t="s">
        <v>20</v>
      </c>
      <c r="B23" s="28"/>
      <c r="C23" s="28">
        <v>6693.4304000000002</v>
      </c>
      <c r="D23" s="28">
        <v>21740.26194</v>
      </c>
      <c r="E23" s="29">
        <v>0.64760278698509299</v>
      </c>
    </row>
    <row r="24" spans="1:5" x14ac:dyDescent="0.25">
      <c r="A24" s="61" t="s">
        <v>21</v>
      </c>
      <c r="B24" s="28"/>
      <c r="C24" s="28">
        <v>4289.7583999999997</v>
      </c>
      <c r="D24" s="28">
        <v>13933.13528</v>
      </c>
      <c r="E24" s="29">
        <v>0.41504271032570295</v>
      </c>
    </row>
    <row r="25" spans="1:5" x14ac:dyDescent="0.25">
      <c r="A25" s="12" t="s">
        <v>17</v>
      </c>
      <c r="B25" s="28">
        <v>5506.7529999999997</v>
      </c>
      <c r="C25" s="28"/>
      <c r="D25" s="28">
        <v>5506.7529999999997</v>
      </c>
      <c r="E25" s="29">
        <v>0.164036137185499</v>
      </c>
    </row>
    <row r="26" spans="1:5" x14ac:dyDescent="0.25">
      <c r="A26" s="61" t="s">
        <v>23</v>
      </c>
      <c r="B26" s="28">
        <v>3370.8393299999998</v>
      </c>
      <c r="C26" s="28"/>
      <c r="D26" s="28">
        <v>3370.8393299999998</v>
      </c>
      <c r="E26" s="29">
        <v>0.10041116112637599</v>
      </c>
    </row>
    <row r="27" spans="1:5" x14ac:dyDescent="0.25">
      <c r="A27" s="61" t="s">
        <v>26</v>
      </c>
      <c r="B27" s="28">
        <v>1257.0168000000001</v>
      </c>
      <c r="C27" s="28"/>
      <c r="D27" s="28">
        <v>1257.0168000000001</v>
      </c>
      <c r="E27" s="29">
        <v>3.7444239872258103E-2</v>
      </c>
    </row>
    <row r="28" spans="1:5" x14ac:dyDescent="0.25">
      <c r="A28" s="12" t="s">
        <v>34</v>
      </c>
      <c r="B28" s="28">
        <v>978.26</v>
      </c>
      <c r="C28" s="28"/>
      <c r="D28" s="28">
        <v>978.26</v>
      </c>
      <c r="E28" s="29">
        <v>2.9140582765031602E-2</v>
      </c>
    </row>
    <row r="29" spans="1:5" x14ac:dyDescent="0.25">
      <c r="A29" s="61" t="s">
        <v>27</v>
      </c>
      <c r="B29" s="28"/>
      <c r="C29" s="28">
        <v>61.667340000000003</v>
      </c>
      <c r="D29" s="28">
        <v>200.29552000000001</v>
      </c>
      <c r="E29" s="29">
        <v>5.96643855214876E-3</v>
      </c>
    </row>
    <row r="30" spans="1:5" x14ac:dyDescent="0.25">
      <c r="A30" s="12"/>
      <c r="B30" s="26"/>
      <c r="C30" s="26"/>
      <c r="D30" s="26"/>
      <c r="E30" s="30"/>
    </row>
    <row r="31" spans="1:5" ht="16.5" x14ac:dyDescent="0.35">
      <c r="A31" s="31" t="s">
        <v>28</v>
      </c>
      <c r="B31" s="24"/>
      <c r="C31" s="56">
        <f>+C32+C33</f>
        <v>105757.90513</v>
      </c>
      <c r="D31" s="56">
        <f>+D32+D33</f>
        <v>343501.67586000002</v>
      </c>
      <c r="E31" s="59">
        <f>+E32+E33</f>
        <v>10.2322889777006</v>
      </c>
    </row>
    <row r="32" spans="1:5" x14ac:dyDescent="0.25">
      <c r="A32" s="12" t="s">
        <v>30</v>
      </c>
      <c r="B32" s="16"/>
      <c r="C32" s="32">
        <v>76976.481050000002</v>
      </c>
      <c r="D32" s="28">
        <v>250019.61045000001</v>
      </c>
      <c r="E32" s="14">
        <v>7.4476285968956999</v>
      </c>
    </row>
    <row r="33" spans="1:5" x14ac:dyDescent="0.25">
      <c r="A33" s="12" t="s">
        <v>29</v>
      </c>
      <c r="B33" s="16"/>
      <c r="C33" s="32">
        <v>28781.424080000001</v>
      </c>
      <c r="D33" s="28">
        <v>93482.065409999996</v>
      </c>
      <c r="E33" s="14">
        <v>2.7846603808049002</v>
      </c>
    </row>
    <row r="34" spans="1:5" x14ac:dyDescent="0.25">
      <c r="A34" s="33"/>
      <c r="B34" s="26"/>
      <c r="C34" s="26"/>
      <c r="D34" s="26"/>
      <c r="E34" s="30"/>
    </row>
    <row r="35" spans="1:5" x14ac:dyDescent="0.25">
      <c r="A35" s="12"/>
      <c r="B35" s="34"/>
      <c r="C35" s="35"/>
      <c r="D35" s="36"/>
      <c r="E35" s="37"/>
    </row>
    <row r="36" spans="1:5" x14ac:dyDescent="0.25">
      <c r="A36" s="38" t="s">
        <v>3</v>
      </c>
      <c r="B36" s="48">
        <f>+B7+B13</f>
        <v>2786343.5203300002</v>
      </c>
      <c r="C36" s="48">
        <f>+C7+C13</f>
        <v>175706.27481</v>
      </c>
      <c r="D36" s="48">
        <f>+D7+D13</f>
        <v>3357037.5009099999</v>
      </c>
      <c r="E36" s="60">
        <f>+E7+E13</f>
        <v>99.999999999999972</v>
      </c>
    </row>
    <row r="37" spans="1:5" ht="16.5" x14ac:dyDescent="0.35">
      <c r="A37" s="42" t="s">
        <v>31</v>
      </c>
      <c r="B37" s="43">
        <v>3.2480000000000002</v>
      </c>
      <c r="C37" s="62"/>
      <c r="D37" s="63"/>
      <c r="E37" s="64"/>
    </row>
    <row r="39" spans="1:5" x14ac:dyDescent="0.25">
      <c r="A39" t="s">
        <v>32</v>
      </c>
      <c r="B39" s="50">
        <f>+B36/D36</f>
        <v>0.83000071329995562</v>
      </c>
      <c r="C39" s="50">
        <f>(1-B39)</f>
        <v>0.16999928670004438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workbookViewId="0">
      <selection activeCell="F44" sqref="F44"/>
    </sheetView>
  </sheetViews>
  <sheetFormatPr baseColWidth="10" defaultRowHeight="15" x14ac:dyDescent="0.25"/>
  <cols>
    <col min="1" max="1" width="46.140625" customWidth="1"/>
    <col min="2" max="2" width="17.5703125" customWidth="1"/>
    <col min="3" max="3" width="18.140625" customWidth="1"/>
  </cols>
  <sheetData>
    <row r="1" spans="1:5" ht="15.75" x14ac:dyDescent="0.25">
      <c r="A1" s="73" t="s">
        <v>33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3" spans="1:5" x14ac:dyDescent="0.25">
      <c r="A3" s="79"/>
      <c r="B3" s="79"/>
      <c r="C3" s="79"/>
      <c r="D3" s="79"/>
      <c r="E3" s="79"/>
    </row>
    <row r="4" spans="1:5" ht="30" x14ac:dyDescent="0.25">
      <c r="A4" s="1"/>
      <c r="B4" s="2" t="s">
        <v>1</v>
      </c>
      <c r="C4" s="3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6"/>
    </row>
    <row r="6" spans="1:5" x14ac:dyDescent="0.25">
      <c r="A6" s="7"/>
      <c r="B6" s="8" t="s">
        <v>6</v>
      </c>
      <c r="C6" s="8" t="s">
        <v>7</v>
      </c>
      <c r="D6" s="78"/>
      <c r="E6" s="8" t="s">
        <v>8</v>
      </c>
    </row>
    <row r="7" spans="1:5" x14ac:dyDescent="0.25">
      <c r="A7" s="9" t="s">
        <v>9</v>
      </c>
      <c r="B7" s="10">
        <f>+B8+B9+B10+B11</f>
        <v>1827221.355</v>
      </c>
      <c r="C7" s="10">
        <f>+C8+C9+C10+C11</f>
        <v>40137.279540000003</v>
      </c>
      <c r="D7" s="10">
        <f>+D8+D9+D10+D11</f>
        <v>1957426.68983</v>
      </c>
      <c r="E7" s="11">
        <f>+E8+E9+E10+E11</f>
        <v>56.476922687402123</v>
      </c>
    </row>
    <row r="8" spans="1:5" x14ac:dyDescent="0.25">
      <c r="A8" s="12" t="s">
        <v>10</v>
      </c>
      <c r="B8" s="13">
        <v>1634762.4990000001</v>
      </c>
      <c r="C8" s="46"/>
      <c r="D8" s="13">
        <v>1634762.4990000001</v>
      </c>
      <c r="E8" s="14">
        <v>47.167233856170398</v>
      </c>
    </row>
    <row r="9" spans="1:5" x14ac:dyDescent="0.25">
      <c r="A9" s="12" t="s">
        <v>11</v>
      </c>
      <c r="B9" s="13">
        <v>189580</v>
      </c>
      <c r="C9" s="13">
        <v>40116.638890000002</v>
      </c>
      <c r="D9" s="13">
        <v>319718.37656</v>
      </c>
      <c r="E9" s="14">
        <v>9.2247231292285008</v>
      </c>
    </row>
    <row r="10" spans="1:5" x14ac:dyDescent="0.25">
      <c r="A10" s="12" t="s">
        <v>12</v>
      </c>
      <c r="B10" s="13">
        <v>2877.8560000000002</v>
      </c>
      <c r="C10" s="13">
        <v>20.640650000000001</v>
      </c>
      <c r="D10" s="13">
        <v>2944.8142699999999</v>
      </c>
      <c r="E10" s="14">
        <v>8.4965702003222801E-2</v>
      </c>
    </row>
    <row r="11" spans="1:5" x14ac:dyDescent="0.25">
      <c r="A11" s="12" t="s">
        <v>13</v>
      </c>
      <c r="B11" s="13">
        <v>1</v>
      </c>
      <c r="C11" s="13"/>
      <c r="D11" s="13">
        <v>1</v>
      </c>
      <c r="E11" s="47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14</v>
      </c>
      <c r="B13" s="10">
        <f>+B15+B18+B20+B31</f>
        <v>1103855.0543</v>
      </c>
      <c r="C13" s="10">
        <f>+C15+C18+C20+C31</f>
        <v>124724.14844</v>
      </c>
      <c r="D13" s="10">
        <f>+D15+D18+D20+D31</f>
        <v>1508460.1918500001</v>
      </c>
      <c r="E13" s="11">
        <f>+E15+E18+E20+E31</f>
        <v>43.52307731259782</v>
      </c>
    </row>
    <row r="14" spans="1:5" x14ac:dyDescent="0.25">
      <c r="A14" s="12"/>
      <c r="B14" s="16"/>
      <c r="C14" s="16"/>
      <c r="D14" s="16"/>
      <c r="E14" s="19"/>
    </row>
    <row r="15" spans="1:5" ht="16.5" x14ac:dyDescent="0.35">
      <c r="A15" s="27" t="s">
        <v>15</v>
      </c>
      <c r="B15" s="21">
        <v>13929.16</v>
      </c>
      <c r="C15" s="24"/>
      <c r="D15" s="21">
        <v>13929.16</v>
      </c>
      <c r="E15" s="22">
        <v>0.40189320928386102</v>
      </c>
    </row>
    <row r="16" spans="1:5" x14ac:dyDescent="0.25">
      <c r="A16" s="12" t="s">
        <v>16</v>
      </c>
      <c r="B16" s="13">
        <v>13929.16</v>
      </c>
      <c r="C16" s="13"/>
      <c r="D16" s="13">
        <v>13929.16</v>
      </c>
      <c r="E16" s="14">
        <v>0.40189320928386102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58" t="s">
        <v>18</v>
      </c>
      <c r="B18" s="51">
        <v>731503.72499999998</v>
      </c>
      <c r="C18" s="52"/>
      <c r="D18" s="51">
        <v>731503.72499999998</v>
      </c>
      <c r="E18" s="53">
        <v>21.105822579634999</v>
      </c>
    </row>
    <row r="19" spans="1:5" x14ac:dyDescent="0.25">
      <c r="A19" s="12"/>
      <c r="B19" s="16"/>
      <c r="C19" s="25"/>
      <c r="D19" s="26"/>
      <c r="E19" s="17"/>
    </row>
    <row r="20" spans="1:5" ht="16.5" x14ac:dyDescent="0.35">
      <c r="A20" s="27" t="s">
        <v>19</v>
      </c>
      <c r="B20" s="51">
        <f>SUM(B21:B29)</f>
        <v>358422.16930000001</v>
      </c>
      <c r="C20" s="51">
        <f>SUM(C21:C29)</f>
        <v>11066.24331</v>
      </c>
      <c r="D20" s="51">
        <f>SUM(D21:D29)</f>
        <v>394321.0626</v>
      </c>
      <c r="E20" s="53">
        <f>SUM(E21:E29)</f>
        <v>11.3772084846851</v>
      </c>
    </row>
    <row r="21" spans="1:5" x14ac:dyDescent="0.25">
      <c r="A21" s="12" t="s">
        <v>25</v>
      </c>
      <c r="B21" s="28">
        <v>303601.0589</v>
      </c>
      <c r="C21" s="28"/>
      <c r="D21" s="28">
        <v>303601.0589</v>
      </c>
      <c r="E21" s="29">
        <v>8.7596957679644394</v>
      </c>
    </row>
    <row r="22" spans="1:5" x14ac:dyDescent="0.25">
      <c r="A22" s="12" t="s">
        <v>22</v>
      </c>
      <c r="B22" s="28">
        <v>44009.163970000001</v>
      </c>
      <c r="C22" s="28"/>
      <c r="D22" s="28">
        <v>44009.163970000001</v>
      </c>
      <c r="E22" s="29">
        <v>1.26978110279464</v>
      </c>
    </row>
    <row r="23" spans="1:5" x14ac:dyDescent="0.25">
      <c r="A23" s="12" t="s">
        <v>20</v>
      </c>
      <c r="B23" s="28"/>
      <c r="C23" s="28">
        <v>6709.8303999999998</v>
      </c>
      <c r="D23" s="28">
        <v>21766.68982</v>
      </c>
      <c r="E23" s="29">
        <v>0.62802673149322397</v>
      </c>
    </row>
    <row r="24" spans="1:5" x14ac:dyDescent="0.25">
      <c r="A24" s="12" t="s">
        <v>21</v>
      </c>
      <c r="B24" s="28"/>
      <c r="C24" s="28">
        <v>4297.2785000000003</v>
      </c>
      <c r="D24" s="28">
        <v>13940.371450000001</v>
      </c>
      <c r="E24" s="29">
        <v>0.40221668935166305</v>
      </c>
    </row>
    <row r="25" spans="1:5" x14ac:dyDescent="0.25">
      <c r="A25" s="12" t="s">
        <v>17</v>
      </c>
      <c r="B25" s="28">
        <v>5546.3440000000001</v>
      </c>
      <c r="C25" s="28"/>
      <c r="D25" s="28">
        <v>5546.3440000000001</v>
      </c>
      <c r="E25" s="29">
        <v>0.16002673455917599</v>
      </c>
    </row>
    <row r="26" spans="1:5" x14ac:dyDescent="0.25">
      <c r="A26" s="12" t="s">
        <v>23</v>
      </c>
      <c r="B26" s="28">
        <v>3264.52243</v>
      </c>
      <c r="C26" s="28"/>
      <c r="D26" s="28">
        <v>3264.52243</v>
      </c>
      <c r="E26" s="29">
        <v>9.4190130357598698E-2</v>
      </c>
    </row>
    <row r="27" spans="1:5" x14ac:dyDescent="0.25">
      <c r="A27" s="12" t="s">
        <v>26</v>
      </c>
      <c r="B27" s="28">
        <v>1019.9</v>
      </c>
      <c r="C27" s="28"/>
      <c r="D27" s="28">
        <v>1019.9</v>
      </c>
      <c r="E27" s="29">
        <v>2.9426820005557398E-2</v>
      </c>
    </row>
    <row r="28" spans="1:5" x14ac:dyDescent="0.25">
      <c r="A28" s="12" t="s">
        <v>34</v>
      </c>
      <c r="B28" s="28">
        <v>981.18</v>
      </c>
      <c r="C28" s="28"/>
      <c r="D28" s="28">
        <v>981.18</v>
      </c>
      <c r="E28" s="29">
        <v>2.8309645311356796E-2</v>
      </c>
    </row>
    <row r="29" spans="1:5" x14ac:dyDescent="0.25">
      <c r="A29" s="12" t="s">
        <v>27</v>
      </c>
      <c r="B29" s="28"/>
      <c r="C29" s="28">
        <v>59.134410000000003</v>
      </c>
      <c r="D29" s="28">
        <v>191.83203</v>
      </c>
      <c r="E29" s="29">
        <v>5.5348628474464999E-3</v>
      </c>
    </row>
    <row r="30" spans="1:5" x14ac:dyDescent="0.25">
      <c r="A30" s="12"/>
      <c r="B30" s="26"/>
      <c r="C30" s="26"/>
      <c r="D30" s="26"/>
      <c r="E30" s="30"/>
    </row>
    <row r="31" spans="1:5" ht="16.5" x14ac:dyDescent="0.35">
      <c r="A31" s="31" t="s">
        <v>28</v>
      </c>
      <c r="B31" s="24"/>
      <c r="C31" s="56">
        <f>+C32+C33</f>
        <v>113657.90513</v>
      </c>
      <c r="D31" s="56">
        <f>+D32+D33</f>
        <v>368706.24424999999</v>
      </c>
      <c r="E31" s="59">
        <f>+E32+E33</f>
        <v>10.63815303899386</v>
      </c>
    </row>
    <row r="32" spans="1:5" x14ac:dyDescent="0.25">
      <c r="A32" s="12" t="s">
        <v>30</v>
      </c>
      <c r="B32" s="16"/>
      <c r="C32" s="32">
        <v>76976.481050000002</v>
      </c>
      <c r="D32" s="28">
        <v>249711.70452999999</v>
      </c>
      <c r="E32" s="14">
        <v>7.2048449676294197</v>
      </c>
    </row>
    <row r="33" spans="1:5" x14ac:dyDescent="0.25">
      <c r="A33" s="12" t="s">
        <v>29</v>
      </c>
      <c r="B33" s="16"/>
      <c r="C33" s="32">
        <v>36681.424079999997</v>
      </c>
      <c r="D33" s="28">
        <v>118994.53972</v>
      </c>
      <c r="E33" s="14">
        <v>3.4333080713644404</v>
      </c>
    </row>
    <row r="34" spans="1:5" x14ac:dyDescent="0.25">
      <c r="A34" s="33"/>
      <c r="B34" s="26"/>
      <c r="C34" s="26"/>
      <c r="D34" s="26"/>
      <c r="E34" s="30"/>
    </row>
    <row r="35" spans="1:5" x14ac:dyDescent="0.25">
      <c r="A35" s="12"/>
      <c r="B35" s="34"/>
      <c r="C35" s="35"/>
      <c r="D35" s="36"/>
      <c r="E35" s="37"/>
    </row>
    <row r="36" spans="1:5" x14ac:dyDescent="0.25">
      <c r="A36" s="38" t="s">
        <v>3</v>
      </c>
      <c r="B36" s="48">
        <f>+B7+B13</f>
        <v>2931076.4092999999</v>
      </c>
      <c r="C36" s="48">
        <f>+C7+C13</f>
        <v>164861.42798000001</v>
      </c>
      <c r="D36" s="48">
        <f>+D7+D13</f>
        <v>3465886.8816800001</v>
      </c>
      <c r="E36" s="60">
        <f>+E7+E13</f>
        <v>99.999999999999943</v>
      </c>
    </row>
    <row r="37" spans="1:5" x14ac:dyDescent="0.25">
      <c r="A37" s="42" t="s">
        <v>31</v>
      </c>
      <c r="B37" s="43">
        <v>3.2440000000000002</v>
      </c>
      <c r="C37" s="44"/>
      <c r="D37" s="44"/>
      <c r="E37" s="45"/>
    </row>
    <row r="39" spans="1:5" x14ac:dyDescent="0.25">
      <c r="A39" t="s">
        <v>32</v>
      </c>
      <c r="B39" s="50">
        <f>+B36/D36</f>
        <v>0.84569303885625824</v>
      </c>
      <c r="C39" s="50">
        <f>(1-B39)</f>
        <v>0.15430696114374176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D11" sqref="D11"/>
    </sheetView>
  </sheetViews>
  <sheetFormatPr baseColWidth="10" defaultRowHeight="15" x14ac:dyDescent="0.25"/>
  <cols>
    <col min="1" max="1" width="46" customWidth="1"/>
    <col min="2" max="2" width="16.85546875" customWidth="1"/>
    <col min="3" max="3" width="15.42578125" customWidth="1"/>
  </cols>
  <sheetData>
    <row r="1" spans="1:5" ht="15.75" x14ac:dyDescent="0.25">
      <c r="A1" s="73" t="s">
        <v>47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3" spans="1:5" x14ac:dyDescent="0.25">
      <c r="A3" s="79"/>
      <c r="B3" s="79"/>
      <c r="C3" s="79"/>
      <c r="D3" s="79"/>
      <c r="E3" s="79"/>
    </row>
    <row r="4" spans="1:5" ht="45" x14ac:dyDescent="0.25">
      <c r="A4" s="1"/>
      <c r="B4" s="2" t="s">
        <v>1</v>
      </c>
      <c r="C4" s="3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6"/>
    </row>
    <row r="6" spans="1:5" x14ac:dyDescent="0.25">
      <c r="A6" s="7"/>
      <c r="B6" s="8" t="s">
        <v>6</v>
      </c>
      <c r="C6" s="8" t="s">
        <v>7</v>
      </c>
      <c r="D6" s="78"/>
      <c r="E6" s="8" t="s">
        <v>8</v>
      </c>
    </row>
    <row r="7" spans="1:5" x14ac:dyDescent="0.25">
      <c r="A7" s="9" t="s">
        <v>9</v>
      </c>
      <c r="B7" s="10">
        <f>+B8+B9+B10+B11</f>
        <v>1981806.9929899999</v>
      </c>
      <c r="C7" s="10">
        <f>+C8+C9+C10+C11</f>
        <v>20122.358329999999</v>
      </c>
      <c r="D7" s="10">
        <f>+D8+D9+D10+D11</f>
        <v>2047627.2270899999</v>
      </c>
      <c r="E7" s="11">
        <f>+E8+E9+E10+E11</f>
        <v>58.813240149063375</v>
      </c>
    </row>
    <row r="8" spans="1:5" x14ac:dyDescent="0.25">
      <c r="A8" s="12" t="s">
        <v>10</v>
      </c>
      <c r="B8" s="13">
        <v>1713299.7579999999</v>
      </c>
      <c r="C8" s="13"/>
      <c r="D8" s="13">
        <v>1713299.7579999999</v>
      </c>
      <c r="E8" s="14">
        <v>49.210499837066799</v>
      </c>
    </row>
    <row r="9" spans="1:5" x14ac:dyDescent="0.25">
      <c r="A9" s="12" t="s">
        <v>11</v>
      </c>
      <c r="B9" s="13">
        <v>255862</v>
      </c>
      <c r="C9" s="13">
        <v>20116.638889999998</v>
      </c>
      <c r="D9" s="13">
        <v>321663.52581000002</v>
      </c>
      <c r="E9" s="14">
        <v>9.2390270940920498</v>
      </c>
    </row>
    <row r="10" spans="1:5" x14ac:dyDescent="0.25">
      <c r="A10" s="12" t="s">
        <v>12</v>
      </c>
      <c r="B10" s="13">
        <v>12644.234990000001</v>
      </c>
      <c r="C10" s="13">
        <v>5.7194399999999996</v>
      </c>
      <c r="D10" s="13">
        <v>12662.94328</v>
      </c>
      <c r="E10" s="14">
        <v>0.36371321790452599</v>
      </c>
    </row>
    <row r="11" spans="1:5" x14ac:dyDescent="0.25">
      <c r="A11" s="12" t="s">
        <v>13</v>
      </c>
      <c r="B11" s="13">
        <v>1</v>
      </c>
      <c r="C11" s="13"/>
      <c r="D11" s="13">
        <v>1</v>
      </c>
      <c r="E11" s="15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14</v>
      </c>
      <c r="B13" s="10">
        <f>+B15+B18+B20+B31</f>
        <v>1027063.36117</v>
      </c>
      <c r="C13" s="10">
        <f>+C15+C18+C20+C31</f>
        <v>124391.31329999999</v>
      </c>
      <c r="D13" s="10">
        <f>+D15+D18+D20+D31</f>
        <v>1433947.3469900002</v>
      </c>
      <c r="E13" s="11">
        <f>+E15+E18+E20+E31</f>
        <v>41.18675985093661</v>
      </c>
    </row>
    <row r="14" spans="1:5" x14ac:dyDescent="0.25">
      <c r="A14" s="12"/>
      <c r="B14" s="16"/>
      <c r="C14" s="16"/>
      <c r="D14" s="16"/>
      <c r="E14" s="19"/>
    </row>
    <row r="15" spans="1:5" ht="59.25" x14ac:dyDescent="0.35">
      <c r="A15" s="27" t="s">
        <v>15</v>
      </c>
      <c r="B15" s="21">
        <v>13992.86</v>
      </c>
      <c r="C15" s="24"/>
      <c r="D15" s="21">
        <v>13992.86</v>
      </c>
      <c r="E15" s="22">
        <v>0.40191194304137601</v>
      </c>
    </row>
    <row r="16" spans="1:5" x14ac:dyDescent="0.25">
      <c r="A16" t="s">
        <v>16</v>
      </c>
      <c r="B16" s="13">
        <v>13992.86</v>
      </c>
      <c r="C16" s="13"/>
      <c r="D16" s="13">
        <v>13992.86</v>
      </c>
      <c r="E16" s="14">
        <v>0.40191194304137601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58" t="s">
        <v>18</v>
      </c>
      <c r="B18" s="51">
        <v>654063.15650000004</v>
      </c>
      <c r="C18" s="52"/>
      <c r="D18" s="51">
        <v>654063.15650000004</v>
      </c>
      <c r="E18" s="53">
        <v>18.786423511754599</v>
      </c>
    </row>
    <row r="19" spans="1:5" x14ac:dyDescent="0.25">
      <c r="A19" s="12"/>
      <c r="B19" s="16"/>
      <c r="C19" s="25"/>
      <c r="D19" s="26"/>
      <c r="E19" s="17"/>
    </row>
    <row r="20" spans="1:5" ht="30.75" x14ac:dyDescent="0.35">
      <c r="A20" s="27" t="s">
        <v>19</v>
      </c>
      <c r="B20" s="51">
        <f>SUM(B21:B29)</f>
        <v>359007.34467000002</v>
      </c>
      <c r="C20" s="51">
        <f>SUM(C21:C29)</f>
        <v>10672.408170000001</v>
      </c>
      <c r="D20" s="51">
        <f>SUM(D21:D29)</f>
        <v>393916.79180000001</v>
      </c>
      <c r="E20" s="53">
        <f>SUM(E21:E29)</f>
        <v>11.314331965656988</v>
      </c>
    </row>
    <row r="21" spans="1:5" x14ac:dyDescent="0.25">
      <c r="A21" s="12" t="s">
        <v>25</v>
      </c>
      <c r="B21" s="28">
        <v>304304.67690000002</v>
      </c>
      <c r="C21" s="28"/>
      <c r="D21" s="28">
        <v>304304.67690000002</v>
      </c>
      <c r="E21" s="29">
        <v>8.7404350482644002</v>
      </c>
    </row>
    <row r="22" spans="1:5" x14ac:dyDescent="0.25">
      <c r="A22" s="12" t="s">
        <v>22</v>
      </c>
      <c r="B22" s="28">
        <v>43865.149619999997</v>
      </c>
      <c r="C22" s="28"/>
      <c r="D22" s="28">
        <v>43865.149619999997</v>
      </c>
      <c r="E22" s="29">
        <v>1.2599230976065598</v>
      </c>
    </row>
    <row r="23" spans="1:5" x14ac:dyDescent="0.25">
      <c r="A23" s="12" t="s">
        <v>20</v>
      </c>
      <c r="B23" s="28"/>
      <c r="C23" s="28">
        <v>6308.4854999999998</v>
      </c>
      <c r="D23" s="28">
        <v>20635.056069999999</v>
      </c>
      <c r="E23" s="29">
        <v>0.59269337932784505</v>
      </c>
    </row>
    <row r="24" spans="1:5" x14ac:dyDescent="0.25">
      <c r="A24" s="12" t="s">
        <v>21</v>
      </c>
      <c r="B24" s="28"/>
      <c r="C24" s="28">
        <v>4306.9428600000001</v>
      </c>
      <c r="D24" s="28">
        <v>14088.0101</v>
      </c>
      <c r="E24" s="29">
        <v>0.40464490553593202</v>
      </c>
    </row>
    <row r="25" spans="1:5" x14ac:dyDescent="0.25">
      <c r="A25" s="12" t="s">
        <v>17</v>
      </c>
      <c r="B25" s="28">
        <v>5558.3220000000001</v>
      </c>
      <c r="C25" s="28"/>
      <c r="D25" s="28">
        <v>5558.3220000000001</v>
      </c>
      <c r="E25" s="29">
        <v>0.15964970671254</v>
      </c>
    </row>
    <row r="26" spans="1:5" x14ac:dyDescent="0.25">
      <c r="A26" s="12" t="s">
        <v>23</v>
      </c>
      <c r="B26" s="28">
        <v>3273.1161499999998</v>
      </c>
      <c r="C26" s="28"/>
      <c r="D26" s="28">
        <v>3273.1161499999998</v>
      </c>
      <c r="E26" s="29">
        <v>9.4012551518889403E-2</v>
      </c>
    </row>
    <row r="27" spans="1:5" x14ac:dyDescent="0.25">
      <c r="A27" s="12" t="s">
        <v>26</v>
      </c>
      <c r="B27" s="28">
        <v>1022.14</v>
      </c>
      <c r="C27" s="28"/>
      <c r="D27" s="28">
        <v>1022.14</v>
      </c>
      <c r="E27" s="29">
        <v>2.9358563829003603E-2</v>
      </c>
    </row>
    <row r="28" spans="1:5" x14ac:dyDescent="0.25">
      <c r="A28" s="12" t="s">
        <v>34</v>
      </c>
      <c r="B28" s="28">
        <v>983.94</v>
      </c>
      <c r="C28" s="28"/>
      <c r="D28" s="28">
        <v>983.94</v>
      </c>
      <c r="E28" s="29">
        <v>2.82613588098596E-2</v>
      </c>
    </row>
    <row r="29" spans="1:5" x14ac:dyDescent="0.25">
      <c r="A29" s="12" t="s">
        <v>27</v>
      </c>
      <c r="B29" s="28"/>
      <c r="C29" s="28">
        <v>56.979810000000001</v>
      </c>
      <c r="D29" s="28">
        <v>186.38095999999999</v>
      </c>
      <c r="E29" s="29">
        <v>5.3533540519605698E-3</v>
      </c>
    </row>
    <row r="30" spans="1:5" x14ac:dyDescent="0.25">
      <c r="A30" s="12"/>
      <c r="B30" s="26"/>
      <c r="C30" s="26"/>
      <c r="D30" s="26"/>
      <c r="E30" s="30"/>
    </row>
    <row r="31" spans="1:5" ht="16.5" x14ac:dyDescent="0.35">
      <c r="A31" s="31" t="s">
        <v>28</v>
      </c>
      <c r="B31" s="24"/>
      <c r="C31" s="56">
        <f>+C32+C33</f>
        <v>113718.90513</v>
      </c>
      <c r="D31" s="56">
        <f>+D32+D33</f>
        <v>371974.53869000002</v>
      </c>
      <c r="E31" s="59">
        <f>+E32+E33</f>
        <v>10.684092430483641</v>
      </c>
    </row>
    <row r="32" spans="1:5" x14ac:dyDescent="0.25">
      <c r="A32" s="12" t="s">
        <v>30</v>
      </c>
      <c r="B32" s="16"/>
      <c r="C32" s="32">
        <v>68376.481050000002</v>
      </c>
      <c r="D32" s="28">
        <v>223659.46952000001</v>
      </c>
      <c r="E32" s="14">
        <v>6.4240914276557204</v>
      </c>
    </row>
    <row r="33" spans="1:5" x14ac:dyDescent="0.25">
      <c r="A33" s="12" t="s">
        <v>29</v>
      </c>
      <c r="B33" s="16"/>
      <c r="C33" s="32">
        <v>45342.424079999997</v>
      </c>
      <c r="D33" s="28">
        <v>148315.06917</v>
      </c>
      <c r="E33" s="14">
        <v>4.26000100282792</v>
      </c>
    </row>
    <row r="34" spans="1:5" x14ac:dyDescent="0.25">
      <c r="A34" s="33"/>
      <c r="B34" s="26"/>
      <c r="C34" s="26"/>
      <c r="D34" s="26"/>
      <c r="E34" s="30"/>
    </row>
    <row r="35" spans="1:5" x14ac:dyDescent="0.25">
      <c r="A35" s="12"/>
      <c r="B35" s="34"/>
      <c r="C35" s="35"/>
      <c r="D35" s="36"/>
      <c r="E35" s="37"/>
    </row>
    <row r="36" spans="1:5" x14ac:dyDescent="0.25">
      <c r="A36" s="38" t="s">
        <v>3</v>
      </c>
      <c r="B36" s="48">
        <f>+B7+B13</f>
        <v>3008870.3541600001</v>
      </c>
      <c r="C36" s="48">
        <f>+C7+C13</f>
        <v>144513.67163</v>
      </c>
      <c r="D36" s="48">
        <f>+D7+D13</f>
        <v>3481574.5740800002</v>
      </c>
      <c r="E36" s="60">
        <f>+E7+E13</f>
        <v>99.999999999999986</v>
      </c>
    </row>
    <row r="37" spans="1:5" x14ac:dyDescent="0.25">
      <c r="A37" s="42" t="s">
        <v>31</v>
      </c>
      <c r="B37" s="43">
        <v>3.2709999999999999</v>
      </c>
      <c r="C37" s="44"/>
      <c r="D37" s="44"/>
      <c r="E37" s="45"/>
    </row>
    <row r="39" spans="1:5" x14ac:dyDescent="0.25">
      <c r="A39" t="s">
        <v>32</v>
      </c>
      <c r="B39" s="50">
        <f>+B36/D36</f>
        <v>0.86422688646704882</v>
      </c>
      <c r="C39" s="50">
        <f>(1-B39)</f>
        <v>0.13577311353295118</v>
      </c>
      <c r="D39" s="86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sqref="A1:E37"/>
    </sheetView>
  </sheetViews>
  <sheetFormatPr baseColWidth="10" defaultRowHeight="15" x14ac:dyDescent="0.25"/>
  <cols>
    <col min="1" max="1" width="52.85546875" customWidth="1"/>
    <col min="2" max="2" width="19.85546875" customWidth="1"/>
    <col min="3" max="3" width="17.7109375" customWidth="1"/>
  </cols>
  <sheetData>
    <row r="1" spans="1:5" ht="15.75" x14ac:dyDescent="0.25">
      <c r="A1" s="73" t="s">
        <v>46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3" spans="1:5" x14ac:dyDescent="0.25">
      <c r="A3" s="79"/>
      <c r="B3" s="79"/>
      <c r="C3" s="79"/>
      <c r="D3" s="79"/>
      <c r="E3" s="79"/>
    </row>
    <row r="4" spans="1:5" ht="45" x14ac:dyDescent="0.25">
      <c r="A4" s="1"/>
      <c r="B4" s="2" t="s">
        <v>1</v>
      </c>
      <c r="C4" s="3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6"/>
    </row>
    <row r="6" spans="1:5" x14ac:dyDescent="0.25">
      <c r="A6" s="7"/>
      <c r="B6" s="8" t="s">
        <v>6</v>
      </c>
      <c r="C6" s="8" t="s">
        <v>7</v>
      </c>
      <c r="D6" s="78"/>
      <c r="E6" s="8" t="s">
        <v>8</v>
      </c>
    </row>
    <row r="7" spans="1:5" x14ac:dyDescent="0.25">
      <c r="A7" s="9" t="s">
        <v>9</v>
      </c>
      <c r="B7" s="10">
        <f>+B8+B9+B10+B11</f>
        <v>1974198.28358</v>
      </c>
      <c r="C7" s="10">
        <f>+C8+C9+C10+C11</f>
        <v>9970.4438300000002</v>
      </c>
      <c r="D7" s="10">
        <f>+D8+D9+D10+D11</f>
        <v>2006632.1373600001</v>
      </c>
      <c r="E7" s="11">
        <f>+E8+E9+E10+E11</f>
        <v>57.535594066869848</v>
      </c>
    </row>
    <row r="8" spans="1:5" x14ac:dyDescent="0.25">
      <c r="A8" s="12" t="s">
        <v>10</v>
      </c>
      <c r="B8" s="13">
        <v>1656995.585</v>
      </c>
      <c r="C8" s="13"/>
      <c r="D8" s="13">
        <v>1656995.585</v>
      </c>
      <c r="E8" s="14">
        <v>47.5105880568481</v>
      </c>
    </row>
    <row r="9" spans="1:5" x14ac:dyDescent="0.25">
      <c r="A9" s="12" t="s">
        <v>11</v>
      </c>
      <c r="B9" s="13">
        <v>286035</v>
      </c>
      <c r="C9" s="13"/>
      <c r="D9" s="13">
        <v>286035</v>
      </c>
      <c r="E9" s="14">
        <v>8.2014045045512596</v>
      </c>
    </row>
    <row r="10" spans="1:5" x14ac:dyDescent="0.25">
      <c r="A10" s="12" t="s">
        <v>12</v>
      </c>
      <c r="B10" s="13">
        <v>31166.69858</v>
      </c>
      <c r="C10" s="13">
        <v>9970.4438300000002</v>
      </c>
      <c r="D10" s="13">
        <v>63600.552360000001</v>
      </c>
      <c r="E10" s="14">
        <v>1.8236015054704902</v>
      </c>
    </row>
    <row r="11" spans="1:5" x14ac:dyDescent="0.25">
      <c r="A11" s="12" t="s">
        <v>13</v>
      </c>
      <c r="B11" s="13">
        <v>1</v>
      </c>
      <c r="C11" s="13"/>
      <c r="D11" s="13">
        <v>1</v>
      </c>
      <c r="E11" s="15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14</v>
      </c>
      <c r="B13" s="10">
        <f>+B15+B17+B29</f>
        <v>1089918.8939</v>
      </c>
      <c r="C13" s="10">
        <f>+C15+C17+C29</f>
        <v>120222.65921</v>
      </c>
      <c r="D13" s="10">
        <f>+D15+D17+D29</f>
        <v>1481003.2043099999</v>
      </c>
      <c r="E13" s="11">
        <f>+E15+E17+E29</f>
        <v>42.464405933130109</v>
      </c>
    </row>
    <row r="14" spans="1:5" x14ac:dyDescent="0.25">
      <c r="A14" s="12"/>
      <c r="B14" s="16"/>
      <c r="C14" s="16"/>
      <c r="D14" s="16"/>
      <c r="E14" s="23"/>
    </row>
    <row r="15" spans="1:5" ht="16.5" x14ac:dyDescent="0.35">
      <c r="A15" s="58" t="s">
        <v>18</v>
      </c>
      <c r="B15" s="51">
        <v>705285.05449999997</v>
      </c>
      <c r="C15" s="52"/>
      <c r="D15" s="51">
        <v>705285.05449999997</v>
      </c>
      <c r="E15" s="53">
        <v>20.222448382082501</v>
      </c>
    </row>
    <row r="16" spans="1:5" x14ac:dyDescent="0.25">
      <c r="A16" s="12"/>
      <c r="B16" s="16"/>
      <c r="C16" s="25"/>
      <c r="D16" s="26"/>
      <c r="E16" s="17"/>
    </row>
    <row r="17" spans="1:5" ht="30.75" x14ac:dyDescent="0.35">
      <c r="A17" s="27" t="s">
        <v>19</v>
      </c>
      <c r="B17" s="51">
        <f>SUM(B18:B27)</f>
        <v>384633.83940000006</v>
      </c>
      <c r="C17" s="51">
        <f>SUM(C18:C27)</f>
        <v>6373.9557799999993</v>
      </c>
      <c r="D17" s="51">
        <f>SUM(D18:D27)</f>
        <v>405368.31755000004</v>
      </c>
      <c r="E17" s="53">
        <f>SUM(E18:E27)</f>
        <v>11.623016573345692</v>
      </c>
    </row>
    <row r="18" spans="1:5" x14ac:dyDescent="0.25">
      <c r="A18" s="12" t="s">
        <v>25</v>
      </c>
      <c r="B18" s="28">
        <v>302823.77864999999</v>
      </c>
      <c r="C18" s="28"/>
      <c r="D18" s="28">
        <v>302823.77864999999</v>
      </c>
      <c r="E18" s="29">
        <v>8.6827846323189206</v>
      </c>
    </row>
    <row r="19" spans="1:5" x14ac:dyDescent="0.25">
      <c r="A19" s="12" t="s">
        <v>22</v>
      </c>
      <c r="B19" s="28">
        <v>65592.012889999998</v>
      </c>
      <c r="C19" s="28"/>
      <c r="D19" s="28">
        <v>65592.012889999998</v>
      </c>
      <c r="E19" s="29">
        <v>1.8807021167991</v>
      </c>
    </row>
    <row r="20" spans="1:5" x14ac:dyDescent="0.25">
      <c r="A20" s="12" t="s">
        <v>20</v>
      </c>
      <c r="B20" s="28"/>
      <c r="C20" s="28">
        <v>6313.9589999999998</v>
      </c>
      <c r="D20" s="28">
        <v>20539.30863</v>
      </c>
      <c r="E20" s="29">
        <v>0.58891806358819898</v>
      </c>
    </row>
    <row r="21" spans="1:5" x14ac:dyDescent="0.25">
      <c r="A21" s="12" t="s">
        <v>17</v>
      </c>
      <c r="B21" s="28">
        <v>5608.884</v>
      </c>
      <c r="C21" s="28"/>
      <c r="D21" s="28">
        <v>5608.884</v>
      </c>
      <c r="E21" s="29">
        <v>0.16082202004337101</v>
      </c>
    </row>
    <row r="22" spans="1:5" x14ac:dyDescent="0.25">
      <c r="A22" s="12" t="s">
        <v>24</v>
      </c>
      <c r="B22" s="28">
        <v>5406.5</v>
      </c>
      <c r="C22" s="28"/>
      <c r="D22" s="28">
        <v>5406.5</v>
      </c>
      <c r="E22" s="29">
        <v>0.155019118128398</v>
      </c>
    </row>
    <row r="23" spans="1:5" x14ac:dyDescent="0.25">
      <c r="A23" s="12" t="s">
        <v>23</v>
      </c>
      <c r="B23" s="28">
        <v>3174.9538600000001</v>
      </c>
      <c r="C23" s="28"/>
      <c r="D23" s="28">
        <v>3174.9538600000001</v>
      </c>
      <c r="E23" s="29">
        <v>9.1034596777130106E-2</v>
      </c>
    </row>
    <row r="24" spans="1:5" x14ac:dyDescent="0.25">
      <c r="A24" s="12" t="s">
        <v>26</v>
      </c>
      <c r="B24" s="28">
        <v>1033.5899999999999</v>
      </c>
      <c r="C24" s="28"/>
      <c r="D24" s="28">
        <v>1033.5899999999999</v>
      </c>
      <c r="E24" s="29">
        <v>2.9635847647522601E-2</v>
      </c>
    </row>
    <row r="25" spans="1:5" x14ac:dyDescent="0.25">
      <c r="A25" s="12" t="s">
        <v>34</v>
      </c>
      <c r="B25" s="28">
        <v>994.12</v>
      </c>
      <c r="C25" s="28"/>
      <c r="D25" s="28">
        <v>994.12</v>
      </c>
      <c r="E25" s="29">
        <v>2.8504134969722202E-2</v>
      </c>
    </row>
    <row r="26" spans="1:5" x14ac:dyDescent="0.25">
      <c r="A26" s="12" t="s">
        <v>27</v>
      </c>
      <c r="B26" s="28"/>
      <c r="C26" s="28">
        <v>55.594079999999998</v>
      </c>
      <c r="D26" s="28">
        <v>180.84754000000001</v>
      </c>
      <c r="E26" s="29">
        <v>5.1853927987589397E-3</v>
      </c>
    </row>
    <row r="27" spans="1:5" x14ac:dyDescent="0.25">
      <c r="A27" s="12" t="s">
        <v>21</v>
      </c>
      <c r="B27" s="28"/>
      <c r="C27" s="28">
        <v>4.4027000000000003</v>
      </c>
      <c r="D27" s="28">
        <v>14.32198</v>
      </c>
      <c r="E27" s="29">
        <v>4.1065027456812299E-4</v>
      </c>
    </row>
    <row r="28" spans="1:5" x14ac:dyDescent="0.25">
      <c r="A28" s="12"/>
      <c r="B28" s="26"/>
      <c r="C28" s="26"/>
      <c r="D28" s="26"/>
      <c r="E28" s="30"/>
    </row>
    <row r="29" spans="1:5" ht="16.5" x14ac:dyDescent="0.35">
      <c r="A29" s="31" t="s">
        <v>28</v>
      </c>
      <c r="B29" s="24"/>
      <c r="C29" s="56">
        <f>+C30+C31</f>
        <v>113848.70342999999</v>
      </c>
      <c r="D29" s="56">
        <f>+D30+D31</f>
        <v>370349.83226</v>
      </c>
      <c r="E29" s="59">
        <f>+E30+E31</f>
        <v>10.618940977701921</v>
      </c>
    </row>
    <row r="30" spans="1:5" x14ac:dyDescent="0.25">
      <c r="A30" s="12" t="s">
        <v>30</v>
      </c>
      <c r="B30" s="16"/>
      <c r="C30" s="32">
        <v>58488.279349999997</v>
      </c>
      <c r="D30" s="28">
        <v>190262.37273</v>
      </c>
      <c r="E30" s="14">
        <v>5.4553417615132203</v>
      </c>
    </row>
    <row r="31" spans="1:5" x14ac:dyDescent="0.25">
      <c r="A31" s="12" t="s">
        <v>29</v>
      </c>
      <c r="B31" s="16"/>
      <c r="C31" s="32">
        <v>55360.424079999997</v>
      </c>
      <c r="D31" s="28">
        <v>180087.45952999999</v>
      </c>
      <c r="E31" s="14">
        <v>5.1635992161887003</v>
      </c>
    </row>
    <row r="32" spans="1:5" x14ac:dyDescent="0.25">
      <c r="A32" s="33"/>
      <c r="B32" s="26"/>
      <c r="C32" s="26"/>
      <c r="D32" s="26"/>
      <c r="E32" s="30"/>
    </row>
    <row r="33" spans="1:5" x14ac:dyDescent="0.25">
      <c r="A33" s="12"/>
      <c r="B33" s="34"/>
      <c r="C33" s="35"/>
      <c r="D33" s="36"/>
      <c r="E33" s="37"/>
    </row>
    <row r="34" spans="1:5" x14ac:dyDescent="0.25">
      <c r="A34" s="38" t="s">
        <v>3</v>
      </c>
      <c r="B34" s="39">
        <f>+B13+B7</f>
        <v>3064117.1774800001</v>
      </c>
      <c r="C34" s="40">
        <f>+C13+C7</f>
        <v>130193.10304</v>
      </c>
      <c r="D34" s="40">
        <f>+D13+D7</f>
        <v>3487635.34167</v>
      </c>
      <c r="E34" s="41">
        <f>+E13+E7</f>
        <v>99.999999999999957</v>
      </c>
    </row>
    <row r="35" spans="1:5" x14ac:dyDescent="0.25">
      <c r="A35" s="42" t="s">
        <v>31</v>
      </c>
      <c r="B35" s="43">
        <v>3.2530000000000001</v>
      </c>
      <c r="C35" s="44"/>
      <c r="D35" s="44"/>
      <c r="E35" s="45"/>
    </row>
    <row r="37" spans="1:5" x14ac:dyDescent="0.25">
      <c r="A37" t="s">
        <v>32</v>
      </c>
      <c r="B37" s="50">
        <f>+B34/D34</f>
        <v>0.87856581244895726</v>
      </c>
      <c r="C37" s="50">
        <f>(1-B37)</f>
        <v>0.12143418755104274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C40" sqref="C40"/>
    </sheetView>
  </sheetViews>
  <sheetFormatPr baseColWidth="10" defaultRowHeight="15" x14ac:dyDescent="0.25"/>
  <cols>
    <col min="1" max="1" width="40.140625" customWidth="1"/>
    <col min="2" max="2" width="14.5703125" customWidth="1"/>
    <col min="3" max="3" width="14.28515625" customWidth="1"/>
    <col min="4" max="4" width="13" customWidth="1"/>
    <col min="5" max="5" width="16.5703125" customWidth="1"/>
  </cols>
  <sheetData>
    <row r="1" spans="1:5" ht="15.75" x14ac:dyDescent="0.25">
      <c r="A1" s="73" t="s">
        <v>45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3" spans="1:5" x14ac:dyDescent="0.25">
      <c r="A3" s="79"/>
      <c r="B3" s="79"/>
      <c r="C3" s="79"/>
      <c r="D3" s="79"/>
      <c r="E3" s="79"/>
    </row>
    <row r="4" spans="1:5" ht="45" x14ac:dyDescent="0.25">
      <c r="A4" s="1"/>
      <c r="B4" s="2" t="s">
        <v>1</v>
      </c>
      <c r="C4" s="3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6"/>
    </row>
    <row r="6" spans="1:5" x14ac:dyDescent="0.25">
      <c r="A6" s="7"/>
      <c r="B6" s="8" t="s">
        <v>6</v>
      </c>
      <c r="C6" s="8" t="s">
        <v>7</v>
      </c>
      <c r="D6" s="78"/>
      <c r="E6" s="8" t="s">
        <v>8</v>
      </c>
    </row>
    <row r="7" spans="1:5" x14ac:dyDescent="0.25">
      <c r="A7" s="9" t="s">
        <v>9</v>
      </c>
      <c r="B7" s="10">
        <f>+B8+B9+B10+B11</f>
        <v>2047290.6246799999</v>
      </c>
      <c r="C7" s="10">
        <f>+C8+C9+C10+C11</f>
        <v>5289.6213900000002</v>
      </c>
      <c r="D7" s="10">
        <f>+D8+D9+D10+D11</f>
        <v>2064434.2875999999</v>
      </c>
      <c r="E7" s="11">
        <f>+E8+E9+E10+E11</f>
        <v>57.435495579866767</v>
      </c>
    </row>
    <row r="8" spans="1:5" x14ac:dyDescent="0.25">
      <c r="A8" s="12" t="s">
        <v>10</v>
      </c>
      <c r="B8" s="13">
        <v>1610958.629</v>
      </c>
      <c r="C8" s="46">
        <v>0</v>
      </c>
      <c r="D8" s="13">
        <v>1610958.629</v>
      </c>
      <c r="E8" s="14">
        <v>44.819180048604899</v>
      </c>
    </row>
    <row r="9" spans="1:5" x14ac:dyDescent="0.25">
      <c r="A9" s="12" t="s">
        <v>11</v>
      </c>
      <c r="B9" s="13">
        <v>316035</v>
      </c>
      <c r="C9" s="13">
        <v>5270</v>
      </c>
      <c r="D9" s="13">
        <v>333115.07</v>
      </c>
      <c r="E9" s="14">
        <v>9.2677391153746491</v>
      </c>
    </row>
    <row r="10" spans="1:5" x14ac:dyDescent="0.25">
      <c r="A10" s="12" t="s">
        <v>12</v>
      </c>
      <c r="B10" s="13">
        <v>120295.99568000001</v>
      </c>
      <c r="C10" s="13">
        <v>19.621390000000002</v>
      </c>
      <c r="D10" s="13">
        <v>120359.5886</v>
      </c>
      <c r="E10" s="14">
        <v>3.3485764158872202</v>
      </c>
    </row>
    <row r="11" spans="1:5" x14ac:dyDescent="0.25">
      <c r="A11" s="12" t="s">
        <v>13</v>
      </c>
      <c r="B11" s="13">
        <v>1</v>
      </c>
      <c r="C11" s="46">
        <v>0</v>
      </c>
      <c r="D11" s="13">
        <v>1</v>
      </c>
      <c r="E11" s="84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14</v>
      </c>
      <c r="B13" s="10">
        <f>+B15+B18+B20+B32</f>
        <v>1097516.6639200011</v>
      </c>
      <c r="C13" s="10">
        <f>+C15+C18+C20+C32</f>
        <v>133415.92408</v>
      </c>
      <c r="D13" s="10">
        <f>+D15+D18+D20+D32</f>
        <v>1529917.673870001</v>
      </c>
      <c r="E13" s="11">
        <f>+E15+E18+E20+E32</f>
        <v>42.564504420133247</v>
      </c>
    </row>
    <row r="14" spans="1:5" x14ac:dyDescent="0.25">
      <c r="A14" s="12"/>
      <c r="B14" s="16"/>
      <c r="C14" s="16"/>
      <c r="D14" s="16"/>
      <c r="E14" s="19"/>
    </row>
    <row r="15" spans="1:5" ht="59.25" x14ac:dyDescent="0.35">
      <c r="A15" s="27" t="s">
        <v>15</v>
      </c>
      <c r="B15" s="51">
        <f>+B16</f>
        <v>28653.9</v>
      </c>
      <c r="C15" s="52"/>
      <c r="D15" s="51">
        <f>+D16</f>
        <v>28653.9</v>
      </c>
      <c r="E15" s="53">
        <f>+E16</f>
        <v>0.79719260325878893</v>
      </c>
    </row>
    <row r="16" spans="1:5" x14ac:dyDescent="0.25">
      <c r="A16" s="12" t="s">
        <v>40</v>
      </c>
      <c r="B16" s="13">
        <v>28653.9</v>
      </c>
      <c r="C16" s="13"/>
      <c r="D16" s="13">
        <v>28653.9</v>
      </c>
      <c r="E16" s="14">
        <v>0.79719260325878893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58" t="s">
        <v>18</v>
      </c>
      <c r="B18" s="51">
        <v>698188.575000001</v>
      </c>
      <c r="C18" s="52"/>
      <c r="D18" s="51">
        <v>698188.575000001</v>
      </c>
      <c r="E18" s="53">
        <v>19.4246077382065</v>
      </c>
    </row>
    <row r="19" spans="1:5" x14ac:dyDescent="0.25">
      <c r="A19" s="12"/>
      <c r="B19" s="16"/>
      <c r="C19" s="25"/>
      <c r="D19" s="26"/>
      <c r="E19" s="17"/>
    </row>
    <row r="20" spans="1:5" ht="30.75" x14ac:dyDescent="0.35">
      <c r="A20" s="27" t="s">
        <v>19</v>
      </c>
      <c r="B20" s="51">
        <f>SUM(B21:B30)</f>
        <v>370674.18891999999</v>
      </c>
      <c r="C20" s="51">
        <f>SUM(C21:C30)</f>
        <v>6388.1214200000004</v>
      </c>
      <c r="D20" s="51">
        <f>SUM(D21:D30)</f>
        <v>391378.09043999994</v>
      </c>
      <c r="E20" s="53">
        <f>SUM(E21:E30)</f>
        <v>10.888699924838058</v>
      </c>
    </row>
    <row r="21" spans="1:5" x14ac:dyDescent="0.25">
      <c r="A21" s="12" t="s">
        <v>25</v>
      </c>
      <c r="B21" s="28">
        <v>270836.51877999998</v>
      </c>
      <c r="C21" s="28"/>
      <c r="D21" s="28">
        <v>270836.51877999998</v>
      </c>
      <c r="E21" s="29">
        <v>7.5350604791590694</v>
      </c>
    </row>
    <row r="22" spans="1:5" x14ac:dyDescent="0.25">
      <c r="A22" s="12" t="s">
        <v>22</v>
      </c>
      <c r="B22" s="28">
        <v>83721.737240000002</v>
      </c>
      <c r="C22" s="28"/>
      <c r="D22" s="28">
        <v>83721.737240000002</v>
      </c>
      <c r="E22" s="29">
        <v>2.3292588324697099</v>
      </c>
    </row>
    <row r="23" spans="1:5" x14ac:dyDescent="0.25">
      <c r="A23" s="12" t="s">
        <v>20</v>
      </c>
      <c r="B23" s="28"/>
      <c r="C23" s="28">
        <v>6332.4705000000004</v>
      </c>
      <c r="D23" s="28">
        <v>20523.536889999999</v>
      </c>
      <c r="E23" s="29">
        <v>0.57099423818108108</v>
      </c>
    </row>
    <row r="24" spans="1:5" x14ac:dyDescent="0.25">
      <c r="A24" s="12" t="s">
        <v>17</v>
      </c>
      <c r="B24" s="28">
        <v>5616.1450000000004</v>
      </c>
      <c r="C24" s="28"/>
      <c r="D24" s="28">
        <v>5616.1450000000004</v>
      </c>
      <c r="E24" s="29">
        <v>0.156249210502893</v>
      </c>
    </row>
    <row r="25" spans="1:5" x14ac:dyDescent="0.25">
      <c r="A25" s="12" t="s">
        <v>24</v>
      </c>
      <c r="B25" s="28">
        <v>5411.85</v>
      </c>
      <c r="C25" s="28"/>
      <c r="D25" s="28">
        <v>5411.85</v>
      </c>
      <c r="E25" s="29">
        <v>0.15056543053287999</v>
      </c>
    </row>
    <row r="26" spans="1:5" x14ac:dyDescent="0.25">
      <c r="A26" s="12" t="s">
        <v>23</v>
      </c>
      <c r="B26" s="28">
        <v>3056.3078999999998</v>
      </c>
      <c r="C26" s="28"/>
      <c r="D26" s="28">
        <v>3056.3078999999998</v>
      </c>
      <c r="E26" s="29">
        <v>8.5030870183863308E-2</v>
      </c>
    </row>
    <row r="27" spans="1:5" x14ac:dyDescent="0.25">
      <c r="A27" s="12" t="s">
        <v>26</v>
      </c>
      <c r="B27" s="28">
        <v>1035.08</v>
      </c>
      <c r="C27" s="28"/>
      <c r="D27" s="28">
        <v>1035.08</v>
      </c>
      <c r="E27" s="29">
        <v>2.8797410467025698E-2</v>
      </c>
    </row>
    <row r="28" spans="1:5" x14ac:dyDescent="0.25">
      <c r="A28" s="12" t="s">
        <v>34</v>
      </c>
      <c r="B28" s="28">
        <v>996.55</v>
      </c>
      <c r="C28" s="28"/>
      <c r="D28" s="28">
        <v>996.55</v>
      </c>
      <c r="E28" s="29">
        <v>2.7725450594074302E-2</v>
      </c>
    </row>
    <row r="29" spans="1:5" x14ac:dyDescent="0.25">
      <c r="A29" s="12" t="s">
        <v>27</v>
      </c>
      <c r="B29" s="28"/>
      <c r="C29" s="28">
        <v>54.4514</v>
      </c>
      <c r="D29" s="28">
        <v>176.47699</v>
      </c>
      <c r="E29" s="29">
        <v>4.9098430256745203E-3</v>
      </c>
    </row>
    <row r="30" spans="1:5" x14ac:dyDescent="0.25">
      <c r="A30" s="12" t="s">
        <v>21</v>
      </c>
      <c r="B30" s="28"/>
      <c r="C30" s="28">
        <v>1.1995199999999999</v>
      </c>
      <c r="D30" s="28">
        <v>3.8876400000000002</v>
      </c>
      <c r="E30" s="29">
        <v>1.08159721787715E-4</v>
      </c>
    </row>
    <row r="31" spans="1:5" x14ac:dyDescent="0.25">
      <c r="A31" s="12"/>
      <c r="B31" s="26"/>
      <c r="C31" s="26"/>
      <c r="D31" s="26"/>
      <c r="E31" s="30"/>
    </row>
    <row r="32" spans="1:5" ht="16.5" x14ac:dyDescent="0.35">
      <c r="A32" s="31" t="s">
        <v>28</v>
      </c>
      <c r="B32" s="24"/>
      <c r="C32" s="56">
        <v>127027.80266</v>
      </c>
      <c r="D32" s="56">
        <v>411697.10843000002</v>
      </c>
      <c r="E32" s="59">
        <v>11.454004153829899</v>
      </c>
    </row>
    <row r="33" spans="1:5" x14ac:dyDescent="0.25">
      <c r="A33" s="12" t="s">
        <v>30</v>
      </c>
      <c r="B33" s="16"/>
      <c r="C33" s="32">
        <v>71454.271850000005</v>
      </c>
      <c r="D33" s="28">
        <v>231583.29506999999</v>
      </c>
      <c r="E33" s="14">
        <v>6.4429794850998103</v>
      </c>
    </row>
    <row r="34" spans="1:5" x14ac:dyDescent="0.25">
      <c r="A34" s="12" t="s">
        <v>29</v>
      </c>
      <c r="B34" s="16"/>
      <c r="C34" s="32">
        <v>55573.530809999997</v>
      </c>
      <c r="D34" s="28">
        <v>180113.81336</v>
      </c>
      <c r="E34" s="14">
        <v>5.0110246687301201</v>
      </c>
    </row>
    <row r="35" spans="1:5" x14ac:dyDescent="0.25">
      <c r="A35" s="33"/>
      <c r="B35" s="26"/>
      <c r="C35" s="26"/>
      <c r="D35" s="26"/>
      <c r="E35" s="30"/>
    </row>
    <row r="36" spans="1:5" x14ac:dyDescent="0.25">
      <c r="A36" s="12"/>
      <c r="B36" s="34"/>
      <c r="C36" s="35"/>
      <c r="D36" s="36"/>
      <c r="E36" s="37"/>
    </row>
    <row r="37" spans="1:5" x14ac:dyDescent="0.25">
      <c r="A37" s="38" t="s">
        <v>3</v>
      </c>
      <c r="B37" s="48">
        <f>+B13+B7</f>
        <v>3144807.288600001</v>
      </c>
      <c r="C37" s="48">
        <f>+C13+C7</f>
        <v>138705.54547000001</v>
      </c>
      <c r="D37" s="48">
        <f>+D13+D7</f>
        <v>3594351.9614700009</v>
      </c>
      <c r="E37" s="82">
        <f>+E13+E7</f>
        <v>100.00000000000001</v>
      </c>
    </row>
    <row r="38" spans="1:5" x14ac:dyDescent="0.25">
      <c r="A38" s="42" t="s">
        <v>31</v>
      </c>
      <c r="B38" s="43">
        <v>3.2410000000000001</v>
      </c>
      <c r="C38" s="44"/>
      <c r="D38" s="44"/>
      <c r="E38" s="45"/>
    </row>
    <row r="40" spans="1:5" x14ac:dyDescent="0.25">
      <c r="A40" t="s">
        <v>32</v>
      </c>
      <c r="B40" s="50">
        <f>+B37/D37</f>
        <v>0.87493025789100876</v>
      </c>
      <c r="C40" s="50">
        <f>(1-B40)</f>
        <v>0.12506974210899124</v>
      </c>
      <c r="D40" s="50"/>
      <c r="E40" s="85"/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20" sqref="H20"/>
    </sheetView>
  </sheetViews>
  <sheetFormatPr baseColWidth="10" defaultRowHeight="15" x14ac:dyDescent="0.25"/>
  <cols>
    <col min="1" max="1" width="43.28515625" customWidth="1"/>
    <col min="2" max="3" width="18.140625" customWidth="1"/>
  </cols>
  <sheetData>
    <row r="1" spans="1:5" ht="15.75" x14ac:dyDescent="0.25">
      <c r="A1" s="73" t="s">
        <v>44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3" spans="1:5" x14ac:dyDescent="0.25">
      <c r="A3" s="79"/>
      <c r="B3" s="79"/>
      <c r="C3" s="79"/>
      <c r="D3" s="79"/>
      <c r="E3" s="79"/>
    </row>
    <row r="4" spans="1:5" ht="45" x14ac:dyDescent="0.25">
      <c r="A4" s="1"/>
      <c r="B4" s="2" t="s">
        <v>1</v>
      </c>
      <c r="C4" s="3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6"/>
    </row>
    <row r="6" spans="1:5" x14ac:dyDescent="0.25">
      <c r="A6" s="7"/>
      <c r="B6" s="8" t="s">
        <v>6</v>
      </c>
      <c r="C6" s="8" t="s">
        <v>7</v>
      </c>
      <c r="D6" s="78"/>
      <c r="E6" s="8" t="s">
        <v>8</v>
      </c>
    </row>
    <row r="7" spans="1:5" x14ac:dyDescent="0.25">
      <c r="A7" s="9" t="s">
        <v>9</v>
      </c>
      <c r="B7" s="10">
        <f>+B8+B9+B10+B11</f>
        <v>2220538.8090499998</v>
      </c>
      <c r="C7" s="10">
        <f>+C8+C9+C10+C11</f>
        <v>8492.7874699999993</v>
      </c>
      <c r="D7" s="10">
        <f>+D8+D9+D10+D11</f>
        <v>2248063.9332400002</v>
      </c>
      <c r="E7" s="11">
        <f>+E8+E9+E10+E11</f>
        <v>61.989358092130296</v>
      </c>
    </row>
    <row r="8" spans="1:5" x14ac:dyDescent="0.25">
      <c r="A8" s="12" t="s">
        <v>10</v>
      </c>
      <c r="B8" s="13">
        <v>1836578.1629999999</v>
      </c>
      <c r="C8" s="47">
        <v>0</v>
      </c>
      <c r="D8" s="13">
        <v>1836578.1629999999</v>
      </c>
      <c r="E8" s="14">
        <v>50.642844435992295</v>
      </c>
    </row>
    <row r="9" spans="1:5" x14ac:dyDescent="0.25">
      <c r="A9" s="12" t="s">
        <v>11</v>
      </c>
      <c r="B9" s="13">
        <v>316035</v>
      </c>
      <c r="C9" s="13">
        <v>5270</v>
      </c>
      <c r="D9" s="13">
        <v>333115.07</v>
      </c>
      <c r="E9" s="14">
        <v>9.185503241385689</v>
      </c>
    </row>
    <row r="10" spans="1:5" x14ac:dyDescent="0.25">
      <c r="A10" s="12" t="s">
        <v>12</v>
      </c>
      <c r="B10" s="13">
        <v>67924.646049999996</v>
      </c>
      <c r="C10" s="13">
        <v>3222.7874700000002</v>
      </c>
      <c r="D10" s="13">
        <v>78369.700240000006</v>
      </c>
      <c r="E10" s="14">
        <v>2.1610104147523099</v>
      </c>
    </row>
    <row r="11" spans="1:5" x14ac:dyDescent="0.25">
      <c r="A11" s="12" t="s">
        <v>13</v>
      </c>
      <c r="B11" s="13">
        <v>1</v>
      </c>
      <c r="C11" s="47">
        <v>0</v>
      </c>
      <c r="D11" s="13">
        <v>1</v>
      </c>
      <c r="E11" s="15">
        <v>0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14</v>
      </c>
      <c r="B13" s="10">
        <f>+B15+B18+B20+B31</f>
        <v>946026.44608999998</v>
      </c>
      <c r="C13" s="10">
        <f>+C15+C18+C20+C31</f>
        <v>133428.27785000001</v>
      </c>
      <c r="D13" s="10">
        <f>+D15+D18+D20+D31</f>
        <v>1378467.4946099999</v>
      </c>
      <c r="E13" s="18">
        <f>+E15+E18+E20+E31</f>
        <v>38.010641907869712</v>
      </c>
    </row>
    <row r="14" spans="1:5" x14ac:dyDescent="0.25">
      <c r="A14" s="12"/>
      <c r="B14" s="16"/>
      <c r="C14" s="16"/>
      <c r="D14" s="16"/>
      <c r="E14" s="19"/>
    </row>
    <row r="15" spans="1:5" ht="59.25" x14ac:dyDescent="0.35">
      <c r="A15" s="27" t="s">
        <v>15</v>
      </c>
      <c r="B15" s="51">
        <f>+B16</f>
        <v>26665.188600000001</v>
      </c>
      <c r="C15" s="52"/>
      <c r="D15" s="51">
        <f>+D16</f>
        <v>26665.188600000001</v>
      </c>
      <c r="E15" s="53">
        <f>+E16</f>
        <v>0.73528098358762506</v>
      </c>
    </row>
    <row r="16" spans="1:5" x14ac:dyDescent="0.25">
      <c r="A16" t="s">
        <v>40</v>
      </c>
      <c r="B16" s="13">
        <v>26665.188600000001</v>
      </c>
      <c r="C16" s="13"/>
      <c r="D16" s="13">
        <v>26665.188600000001</v>
      </c>
      <c r="E16" s="14">
        <v>0.73528098358762506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20" t="s">
        <v>18</v>
      </c>
      <c r="B18" s="51">
        <v>678499.40249999997</v>
      </c>
      <c r="C18" s="52"/>
      <c r="D18" s="51">
        <v>678499.40249999997</v>
      </c>
      <c r="E18" s="53">
        <v>18.7093260624384</v>
      </c>
    </row>
    <row r="19" spans="1:5" ht="16.5" x14ac:dyDescent="0.35">
      <c r="A19" s="58"/>
      <c r="B19" s="51"/>
      <c r="C19" s="52"/>
      <c r="D19" s="51"/>
      <c r="E19" s="53"/>
    </row>
    <row r="20" spans="1:5" ht="30.75" x14ac:dyDescent="0.35">
      <c r="A20" s="27" t="s">
        <v>19</v>
      </c>
      <c r="B20" s="51">
        <f>SUM(B21:B30)</f>
        <v>240861.85499000002</v>
      </c>
      <c r="C20" s="51">
        <f>SUM(C21:C30)</f>
        <v>6400.4751900000001</v>
      </c>
      <c r="D20" s="51">
        <f>SUM(D21:D30)</f>
        <v>261605.79508000001</v>
      </c>
      <c r="E20" s="53">
        <f>SUM(E21:E30)</f>
        <v>7.2136660724254265</v>
      </c>
    </row>
    <row r="21" spans="1:5" x14ac:dyDescent="0.25">
      <c r="A21" s="12" t="s">
        <v>25</v>
      </c>
      <c r="B21" s="28">
        <v>135208.1636</v>
      </c>
      <c r="C21" s="28"/>
      <c r="D21" s="28">
        <v>135208.1636</v>
      </c>
      <c r="E21" s="29">
        <v>3.72830633273243</v>
      </c>
    </row>
    <row r="22" spans="1:5" x14ac:dyDescent="0.25">
      <c r="A22" s="12" t="s">
        <v>22</v>
      </c>
      <c r="B22" s="28">
        <v>78986.083360000004</v>
      </c>
      <c r="C22" s="28"/>
      <c r="D22" s="28">
        <v>78986.083360000004</v>
      </c>
      <c r="E22" s="29">
        <v>2.17800691132839</v>
      </c>
    </row>
    <row r="23" spans="1:5" x14ac:dyDescent="0.25">
      <c r="A23" s="12" t="s">
        <v>20</v>
      </c>
      <c r="B23" s="28"/>
      <c r="C23" s="28">
        <v>6347.6610000000001</v>
      </c>
      <c r="D23" s="28">
        <v>20572.7693</v>
      </c>
      <c r="E23" s="29">
        <v>0.56728516992470501</v>
      </c>
    </row>
    <row r="24" spans="1:5" x14ac:dyDescent="0.25">
      <c r="A24" s="12" t="s">
        <v>17</v>
      </c>
      <c r="B24" s="28">
        <v>13972.992</v>
      </c>
      <c r="C24" s="28"/>
      <c r="D24" s="28">
        <v>13972.992</v>
      </c>
      <c r="E24" s="29">
        <v>0.38529917997362401</v>
      </c>
    </row>
    <row r="25" spans="1:5" x14ac:dyDescent="0.25">
      <c r="A25" s="12" t="s">
        <v>24</v>
      </c>
      <c r="B25" s="28">
        <v>7598.5956999999999</v>
      </c>
      <c r="C25" s="28"/>
      <c r="D25" s="28">
        <v>7598.5956999999999</v>
      </c>
      <c r="E25" s="29">
        <v>0.20952797311850599</v>
      </c>
    </row>
    <row r="26" spans="1:5" x14ac:dyDescent="0.25">
      <c r="A26" s="12" t="s">
        <v>23</v>
      </c>
      <c r="B26" s="28">
        <v>3061.7203300000001</v>
      </c>
      <c r="C26" s="28"/>
      <c r="D26" s="28">
        <v>3061.7203300000001</v>
      </c>
      <c r="E26" s="29">
        <v>8.4425607089560609E-2</v>
      </c>
    </row>
    <row r="27" spans="1:5" x14ac:dyDescent="0.25">
      <c r="A27" s="12" t="s">
        <v>26</v>
      </c>
      <c r="B27" s="28">
        <v>1036.0899999999999</v>
      </c>
      <c r="C27" s="28"/>
      <c r="D27" s="28">
        <v>1036.0899999999999</v>
      </c>
      <c r="E27" s="29">
        <v>2.8569731334482401E-2</v>
      </c>
    </row>
    <row r="28" spans="1:5" x14ac:dyDescent="0.25">
      <c r="A28" s="12" t="s">
        <v>34</v>
      </c>
      <c r="B28" s="28">
        <v>998.21</v>
      </c>
      <c r="C28" s="28"/>
      <c r="D28" s="28">
        <v>998.21</v>
      </c>
      <c r="E28" s="29">
        <v>2.7525206801912599E-2</v>
      </c>
    </row>
    <row r="29" spans="1:5" x14ac:dyDescent="0.25">
      <c r="A29" s="12" t="s">
        <v>27</v>
      </c>
      <c r="B29" s="28"/>
      <c r="C29" s="28">
        <v>52.814190000000004</v>
      </c>
      <c r="D29" s="28">
        <v>171.17079000000001</v>
      </c>
      <c r="E29" s="29">
        <v>4.7199601218148104E-3</v>
      </c>
    </row>
    <row r="30" spans="1:5" x14ac:dyDescent="0.25">
      <c r="A30" s="12"/>
      <c r="B30" s="26"/>
      <c r="C30" s="26"/>
      <c r="D30" s="26"/>
      <c r="E30" s="30"/>
    </row>
    <row r="31" spans="1:5" ht="16.5" x14ac:dyDescent="0.35">
      <c r="A31" s="31" t="s">
        <v>28</v>
      </c>
      <c r="B31" s="24"/>
      <c r="C31" s="56">
        <f>+C32+C33</f>
        <v>127027.80266</v>
      </c>
      <c r="D31" s="56">
        <f>+D32+D33</f>
        <v>411697.10843000002</v>
      </c>
      <c r="E31" s="59">
        <f>+E32+E33</f>
        <v>11.352368789418261</v>
      </c>
    </row>
    <row r="32" spans="1:5" x14ac:dyDescent="0.25">
      <c r="A32" s="12" t="s">
        <v>30</v>
      </c>
      <c r="B32" s="16"/>
      <c r="C32" s="32">
        <v>71454.271850000005</v>
      </c>
      <c r="D32" s="28">
        <v>231583.29506999999</v>
      </c>
      <c r="E32" s="14">
        <v>6.3858086862184402</v>
      </c>
    </row>
    <row r="33" spans="1:5" x14ac:dyDescent="0.25">
      <c r="A33" s="12" t="s">
        <v>29</v>
      </c>
      <c r="B33" s="16"/>
      <c r="C33" s="32">
        <v>55573.530809999997</v>
      </c>
      <c r="D33" s="28">
        <v>180113.81336</v>
      </c>
      <c r="E33" s="14">
        <v>4.9665601031998197</v>
      </c>
    </row>
    <row r="34" spans="1:5" x14ac:dyDescent="0.25">
      <c r="A34" s="33"/>
      <c r="B34" s="26"/>
      <c r="C34" s="26"/>
      <c r="D34" s="26"/>
      <c r="E34" s="30"/>
    </row>
    <row r="35" spans="1:5" x14ac:dyDescent="0.25">
      <c r="A35" s="12"/>
      <c r="B35" s="34"/>
      <c r="C35" s="35"/>
      <c r="D35" s="36"/>
      <c r="E35" s="37"/>
    </row>
    <row r="36" spans="1:5" x14ac:dyDescent="0.25">
      <c r="A36" s="38" t="s">
        <v>3</v>
      </c>
      <c r="B36" s="48">
        <f>+B7+B13</f>
        <v>3166565.25514</v>
      </c>
      <c r="C36" s="48">
        <f>+C7+C13</f>
        <v>141921.06532000002</v>
      </c>
      <c r="D36" s="48">
        <f>+D7+D13</f>
        <v>3626531.4278500001</v>
      </c>
      <c r="E36" s="60">
        <f>+E7+E13</f>
        <v>100</v>
      </c>
    </row>
    <row r="37" spans="1:5" x14ac:dyDescent="0.25">
      <c r="A37" s="42" t="s">
        <v>31</v>
      </c>
      <c r="B37" s="43">
        <v>3.2410000000000001</v>
      </c>
      <c r="C37" s="44"/>
      <c r="D37" s="44"/>
      <c r="E37" s="45"/>
    </row>
    <row r="39" spans="1:5" x14ac:dyDescent="0.25">
      <c r="A39" t="s">
        <v>32</v>
      </c>
      <c r="B39" s="50">
        <f>+B36/D36</f>
        <v>0.87316636244272328</v>
      </c>
      <c r="C39" s="50">
        <f>(1-B39)</f>
        <v>0.12683363755727672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D47" sqref="D47"/>
    </sheetView>
  </sheetViews>
  <sheetFormatPr baseColWidth="10" defaultRowHeight="15" x14ac:dyDescent="0.25"/>
  <cols>
    <col min="1" max="1" width="39.28515625" customWidth="1"/>
    <col min="2" max="2" width="17" customWidth="1"/>
    <col min="3" max="3" width="22.42578125" customWidth="1"/>
  </cols>
  <sheetData>
    <row r="1" spans="1:5" ht="15.75" x14ac:dyDescent="0.25">
      <c r="A1" s="73" t="s">
        <v>43</v>
      </c>
      <c r="B1" s="73"/>
      <c r="C1" s="73"/>
      <c r="D1" s="73"/>
      <c r="E1" s="73"/>
    </row>
    <row r="2" spans="1:5" x14ac:dyDescent="0.25">
      <c r="A2" s="74" t="s">
        <v>0</v>
      </c>
      <c r="B2" s="74"/>
      <c r="C2" s="74"/>
      <c r="D2" s="74"/>
      <c r="E2" s="74"/>
    </row>
    <row r="3" spans="1:5" x14ac:dyDescent="0.25">
      <c r="A3" s="79"/>
      <c r="B3" s="79"/>
      <c r="C3" s="79"/>
      <c r="D3" s="79"/>
      <c r="E3" s="79"/>
    </row>
    <row r="4" spans="1:5" ht="45" x14ac:dyDescent="0.25">
      <c r="A4" s="1"/>
      <c r="B4" s="2" t="s">
        <v>1</v>
      </c>
      <c r="C4" s="3" t="s">
        <v>2</v>
      </c>
      <c r="D4" s="75" t="s">
        <v>3</v>
      </c>
      <c r="E4" s="76"/>
    </row>
    <row r="5" spans="1:5" x14ac:dyDescent="0.25">
      <c r="A5" s="4" t="s">
        <v>4</v>
      </c>
      <c r="B5" s="5"/>
      <c r="C5" s="5"/>
      <c r="D5" s="77" t="s">
        <v>5</v>
      </c>
      <c r="E5" s="6"/>
    </row>
    <row r="6" spans="1:5" x14ac:dyDescent="0.25">
      <c r="A6" s="7"/>
      <c r="B6" s="8" t="s">
        <v>6</v>
      </c>
      <c r="C6" s="8" t="s">
        <v>7</v>
      </c>
      <c r="D6" s="78"/>
      <c r="E6" s="8" t="s">
        <v>8</v>
      </c>
    </row>
    <row r="7" spans="1:5" x14ac:dyDescent="0.25">
      <c r="A7" s="9" t="s">
        <v>9</v>
      </c>
      <c r="B7" s="10">
        <f>SUM(B8:B11)</f>
        <v>2326961.5115499999</v>
      </c>
      <c r="C7" s="10">
        <f>SUM(C8:C11)</f>
        <v>31033.838739999999</v>
      </c>
      <c r="D7" s="10">
        <f>SUM(D8:D11)</f>
        <v>2428286.9950299999</v>
      </c>
      <c r="E7" s="11">
        <f>SUM(E8:E11)</f>
        <v>66.685794485514961</v>
      </c>
    </row>
    <row r="8" spans="1:5" x14ac:dyDescent="0.25">
      <c r="A8" s="12" t="s">
        <v>10</v>
      </c>
      <c r="B8" s="13">
        <v>1853936.4720000001</v>
      </c>
      <c r="C8" s="13"/>
      <c r="D8" s="13">
        <v>1853936.4720000001</v>
      </c>
      <c r="E8" s="14">
        <v>50.912938550521403</v>
      </c>
    </row>
    <row r="9" spans="1:5" x14ac:dyDescent="0.25">
      <c r="A9" s="12" t="s">
        <v>11</v>
      </c>
      <c r="B9" s="13">
        <v>316482</v>
      </c>
      <c r="C9" s="13">
        <v>5270</v>
      </c>
      <c r="D9" s="13">
        <v>333688.55</v>
      </c>
      <c r="E9" s="14">
        <v>9.1637792868031926</v>
      </c>
    </row>
    <row r="10" spans="1:5" x14ac:dyDescent="0.25">
      <c r="A10" s="12" t="s">
        <v>12</v>
      </c>
      <c r="B10" s="13">
        <v>156542.03954999999</v>
      </c>
      <c r="C10" s="13">
        <v>25763.838739999999</v>
      </c>
      <c r="D10" s="13">
        <v>240660.97302999999</v>
      </c>
      <c r="E10" s="14">
        <v>6.6090491861174607</v>
      </c>
    </row>
    <row r="11" spans="1:5" x14ac:dyDescent="0.25">
      <c r="A11" s="12" t="s">
        <v>13</v>
      </c>
      <c r="B11" s="13">
        <v>1</v>
      </c>
      <c r="C11" s="13"/>
      <c r="D11" s="13">
        <v>1</v>
      </c>
      <c r="E11" s="15">
        <v>2.7462072902421112E-5</v>
      </c>
    </row>
    <row r="12" spans="1:5" x14ac:dyDescent="0.25">
      <c r="A12" s="12"/>
      <c r="B12" s="16"/>
      <c r="C12" s="16"/>
      <c r="D12" s="16"/>
      <c r="E12" s="17"/>
    </row>
    <row r="13" spans="1:5" x14ac:dyDescent="0.25">
      <c r="A13" s="9" t="s">
        <v>14</v>
      </c>
      <c r="B13" s="10">
        <f>+B15+B18+B20+B32</f>
        <v>850234.8144400001</v>
      </c>
      <c r="C13" s="10">
        <f>+C15+C18+C20+C32</f>
        <v>111137.49053</v>
      </c>
      <c r="D13" s="10">
        <f>+D15+D18+D20+D32</f>
        <v>1213098.7210200001</v>
      </c>
      <c r="E13" s="11">
        <f>+E15+E18+E20+E32</f>
        <v>33.314205514485053</v>
      </c>
    </row>
    <row r="14" spans="1:5" x14ac:dyDescent="0.25">
      <c r="A14" s="12"/>
      <c r="B14" s="16"/>
      <c r="C14" s="16"/>
      <c r="D14" s="16"/>
      <c r="E14" s="19"/>
    </row>
    <row r="15" spans="1:5" ht="59.25" x14ac:dyDescent="0.35">
      <c r="A15" s="27" t="s">
        <v>15</v>
      </c>
      <c r="B15" s="51">
        <f>+B16</f>
        <v>26800.755000000001</v>
      </c>
      <c r="C15" s="52"/>
      <c r="D15" s="51">
        <f>+D16</f>
        <v>26800.755000000001</v>
      </c>
      <c r="E15" s="53">
        <f>+E16</f>
        <v>0.73600428764992709</v>
      </c>
    </row>
    <row r="16" spans="1:5" x14ac:dyDescent="0.25">
      <c r="A16" s="12" t="s">
        <v>40</v>
      </c>
      <c r="B16" s="13">
        <v>26800.755000000001</v>
      </c>
      <c r="C16" s="13"/>
      <c r="D16" s="13">
        <v>26800.755000000001</v>
      </c>
      <c r="E16" s="14">
        <v>0.73600428764992709</v>
      </c>
    </row>
    <row r="17" spans="1:5" x14ac:dyDescent="0.25">
      <c r="A17" s="12"/>
      <c r="B17" s="16"/>
      <c r="C17" s="16"/>
      <c r="D17" s="16"/>
      <c r="E17" s="23"/>
    </row>
    <row r="18" spans="1:5" ht="16.5" x14ac:dyDescent="0.35">
      <c r="A18" s="20" t="s">
        <v>18</v>
      </c>
      <c r="B18" s="51">
        <v>657291.93700000003</v>
      </c>
      <c r="C18" s="52"/>
      <c r="D18" s="51">
        <v>657291.93700000003</v>
      </c>
      <c r="E18" s="53">
        <v>18.050599092067586</v>
      </c>
    </row>
    <row r="19" spans="1:5" x14ac:dyDescent="0.25">
      <c r="A19" s="12"/>
      <c r="B19" s="16"/>
      <c r="C19" s="25"/>
      <c r="D19" s="26"/>
      <c r="E19" s="17"/>
    </row>
    <row r="20" spans="1:5" ht="30.75" x14ac:dyDescent="0.35">
      <c r="A20" s="27" t="s">
        <v>19</v>
      </c>
      <c r="B20" s="51">
        <f>SUM(B21:B30)</f>
        <v>166142.12244000001</v>
      </c>
      <c r="C20" s="51">
        <f>SUM(C21:C30)</f>
        <v>6391.7866899999999</v>
      </c>
      <c r="D20" s="51">
        <f>SUM(D21:D30)</f>
        <v>187011.30598999999</v>
      </c>
      <c r="E20" s="53">
        <f>SUM(E21:E30)</f>
        <v>5.1357181186743617</v>
      </c>
    </row>
    <row r="21" spans="1:5" x14ac:dyDescent="0.25">
      <c r="A21" s="12" t="s">
        <v>22</v>
      </c>
      <c r="B21" s="28">
        <v>100827.23475</v>
      </c>
      <c r="C21" s="28"/>
      <c r="D21" s="28">
        <v>100827.23475</v>
      </c>
      <c r="E21" s="29">
        <v>2.7689248712540273</v>
      </c>
    </row>
    <row r="22" spans="1:5" x14ac:dyDescent="0.25">
      <c r="A22" s="12" t="s">
        <v>20</v>
      </c>
      <c r="B22" s="28"/>
      <c r="C22" s="28">
        <v>6341.4494999999997</v>
      </c>
      <c r="D22" s="28">
        <v>20704.832620000001</v>
      </c>
      <c r="E22" s="29">
        <v>0.56859762284286675</v>
      </c>
    </row>
    <row r="23" spans="1:5" x14ac:dyDescent="0.25">
      <c r="A23" s="12" t="s">
        <v>25</v>
      </c>
      <c r="B23" s="28">
        <v>19723.27418</v>
      </c>
      <c r="C23" s="28"/>
      <c r="D23" s="28">
        <v>19723.27418</v>
      </c>
      <c r="E23" s="29">
        <v>0.54164199340559993</v>
      </c>
    </row>
    <row r="24" spans="1:5" x14ac:dyDescent="0.25">
      <c r="A24" s="12" t="s">
        <v>41</v>
      </c>
      <c r="B24" s="28">
        <v>19000</v>
      </c>
      <c r="C24" s="28"/>
      <c r="D24" s="28">
        <v>19000</v>
      </c>
      <c r="E24" s="29">
        <v>0.52177938514600108</v>
      </c>
    </row>
    <row r="25" spans="1:5" x14ac:dyDescent="0.25">
      <c r="A25" s="12" t="s">
        <v>17</v>
      </c>
      <c r="B25" s="28">
        <v>13992.134</v>
      </c>
      <c r="C25" s="28"/>
      <c r="D25" s="28">
        <v>13992.134</v>
      </c>
      <c r="E25" s="29">
        <v>0.38425300396844514</v>
      </c>
    </row>
    <row r="26" spans="1:5" x14ac:dyDescent="0.25">
      <c r="A26" s="12" t="s">
        <v>24</v>
      </c>
      <c r="B26" s="28">
        <v>7615.8107499999996</v>
      </c>
      <c r="C26" s="28"/>
      <c r="D26" s="28">
        <v>7615.8107499999996</v>
      </c>
      <c r="E26" s="29">
        <v>0.20914595002754238</v>
      </c>
    </row>
    <row r="27" spans="1:5" x14ac:dyDescent="0.25">
      <c r="A27" s="12" t="s">
        <v>23</v>
      </c>
      <c r="B27" s="28">
        <v>2945.5287600000001</v>
      </c>
      <c r="C27" s="28"/>
      <c r="D27" s="28">
        <v>2945.5287600000001</v>
      </c>
      <c r="E27" s="29">
        <v>8.0890325543298058E-2</v>
      </c>
    </row>
    <row r="28" spans="1:5" x14ac:dyDescent="0.25">
      <c r="A28" s="12" t="s">
        <v>26</v>
      </c>
      <c r="B28" s="28">
        <v>1037.76</v>
      </c>
      <c r="C28" s="28"/>
      <c r="D28" s="28">
        <v>1037.76</v>
      </c>
      <c r="E28" s="29">
        <v>2.849904077521653E-2</v>
      </c>
    </row>
    <row r="29" spans="1:5" x14ac:dyDescent="0.25">
      <c r="A29" s="12" t="s">
        <v>34</v>
      </c>
      <c r="B29" s="28">
        <v>1000.38</v>
      </c>
      <c r="C29" s="28"/>
      <c r="D29" s="28">
        <v>1000.38</v>
      </c>
      <c r="E29" s="29">
        <v>2.7472508490124031E-2</v>
      </c>
    </row>
    <row r="30" spans="1:5" x14ac:dyDescent="0.25">
      <c r="A30" s="12" t="s">
        <v>27</v>
      </c>
      <c r="B30" s="28"/>
      <c r="C30" s="28">
        <v>50.33719</v>
      </c>
      <c r="D30" s="28">
        <v>164.35093000000001</v>
      </c>
      <c r="E30" s="29">
        <v>4.5134172212407094E-3</v>
      </c>
    </row>
    <row r="31" spans="1:5" x14ac:dyDescent="0.25">
      <c r="A31" s="12"/>
      <c r="B31" s="26"/>
      <c r="C31" s="26"/>
      <c r="D31" s="26"/>
      <c r="E31" s="30"/>
    </row>
    <row r="32" spans="1:5" ht="16.5" x14ac:dyDescent="0.35">
      <c r="A32" s="31" t="s">
        <v>28</v>
      </c>
      <c r="B32" s="24"/>
      <c r="C32" s="56">
        <f>+C33+C34</f>
        <v>104745.70384</v>
      </c>
      <c r="D32" s="56">
        <f>+D33+D34</f>
        <v>341994.72302999999</v>
      </c>
      <c r="E32" s="59">
        <f>+E33+E34</f>
        <v>9.3918840160931758</v>
      </c>
    </row>
    <row r="33" spans="1:5" x14ac:dyDescent="0.25">
      <c r="A33" s="12" t="s">
        <v>29</v>
      </c>
      <c r="B33" s="16"/>
      <c r="C33" s="32">
        <v>55573.530809999997</v>
      </c>
      <c r="D33" s="28">
        <v>181447.57809</v>
      </c>
      <c r="E33" s="14">
        <v>4.9829266174753277</v>
      </c>
    </row>
    <row r="34" spans="1:5" x14ac:dyDescent="0.25">
      <c r="A34" s="12" t="s">
        <v>30</v>
      </c>
      <c r="B34" s="16"/>
      <c r="C34" s="32">
        <v>49172.173029999998</v>
      </c>
      <c r="D34" s="28">
        <v>160547.14494</v>
      </c>
      <c r="E34" s="14">
        <v>4.408957398617849</v>
      </c>
    </row>
    <row r="35" spans="1:5" x14ac:dyDescent="0.25">
      <c r="A35" s="33"/>
      <c r="B35" s="26"/>
      <c r="C35" s="26"/>
      <c r="D35" s="26"/>
      <c r="E35" s="30"/>
    </row>
    <row r="36" spans="1:5" x14ac:dyDescent="0.25">
      <c r="A36" s="12"/>
      <c r="B36" s="34"/>
      <c r="C36" s="35"/>
      <c r="D36" s="36"/>
      <c r="E36" s="37"/>
    </row>
    <row r="37" spans="1:5" x14ac:dyDescent="0.25">
      <c r="A37" s="38" t="s">
        <v>3</v>
      </c>
      <c r="B37" s="48">
        <f>+B7+B13</f>
        <v>3177196.3259899998</v>
      </c>
      <c r="C37" s="48">
        <f>+C7+C13</f>
        <v>142171.32926999999</v>
      </c>
      <c r="D37" s="48">
        <f>+D7+D13</f>
        <v>3641385.7160499999</v>
      </c>
      <c r="E37" s="60">
        <f>+E7+E13</f>
        <v>100.00000000000001</v>
      </c>
    </row>
    <row r="38" spans="1:5" x14ac:dyDescent="0.25">
      <c r="A38" s="42" t="s">
        <v>31</v>
      </c>
      <c r="B38" s="43">
        <v>3.2650000000000001</v>
      </c>
      <c r="C38" s="44"/>
      <c r="D38" s="44"/>
      <c r="E38" s="45"/>
    </row>
    <row r="40" spans="1:5" x14ac:dyDescent="0.25">
      <c r="A40" t="s">
        <v>32</v>
      </c>
      <c r="B40" s="50">
        <f>+B37/D37</f>
        <v>0.8725239712964189</v>
      </c>
      <c r="C40" s="50">
        <f>(1-B40)</f>
        <v>0.1274760287035811</v>
      </c>
    </row>
  </sheetData>
  <mergeCells count="5">
    <mergeCell ref="A1:E1"/>
    <mergeCell ref="A2:E2"/>
    <mergeCell ref="A3:E3"/>
    <mergeCell ref="D4:E4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 Marotta</cp:lastModifiedBy>
  <dcterms:created xsi:type="dcterms:W3CDTF">2016-07-05T15:03:37Z</dcterms:created>
  <dcterms:modified xsi:type="dcterms:W3CDTF">2018-01-30T14:01:52Z</dcterms:modified>
</cp:coreProperties>
</file>