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-SBS\FSD_CC\EE-FF\"/>
    </mc:Choice>
  </mc:AlternateContent>
  <bookViews>
    <workbookView xWindow="600" yWindow="600" windowWidth="28035" windowHeight="10995" activeTab="11"/>
  </bookViews>
  <sheets>
    <sheet name="Enero" sheetId="15" r:id="rId1"/>
    <sheet name="Febrero" sheetId="5" r:id="rId2"/>
    <sheet name="Marzo" sheetId="4" r:id="rId3"/>
    <sheet name="Abril" sheetId="3" r:id="rId4"/>
    <sheet name="Mayo" sheetId="7" r:id="rId5"/>
    <sheet name="Junio" sheetId="6" r:id="rId6"/>
    <sheet name="Julio" sheetId="16" r:id="rId7"/>
    <sheet name="Agosto" sheetId="17" r:id="rId8"/>
    <sheet name="Setiembre" sheetId="18" r:id="rId9"/>
    <sheet name="Octubre" sheetId="19" r:id="rId10"/>
    <sheet name="Noviembre" sheetId="20" r:id="rId11"/>
    <sheet name="Diciembre" sheetId="21" r:id="rId12"/>
  </sheets>
  <calcPr calcId="152511"/>
</workbook>
</file>

<file path=xl/calcChain.xml><?xml version="1.0" encoding="utf-8"?>
<calcChain xmlns="http://schemas.openxmlformats.org/spreadsheetml/2006/main">
  <c r="B33" i="21" l="1"/>
  <c r="E27" i="21"/>
  <c r="D27" i="21"/>
  <c r="C27" i="21"/>
  <c r="B17" i="21"/>
  <c r="B13" i="21"/>
  <c r="E7" i="21"/>
  <c r="E32" i="21" s="1"/>
  <c r="D7" i="21"/>
  <c r="D32" i="21" s="1"/>
  <c r="C7" i="21"/>
  <c r="C32" i="21" s="1"/>
  <c r="B7" i="21"/>
  <c r="B32" i="21" s="1"/>
  <c r="B35" i="21" l="1"/>
  <c r="C35" i="21" s="1"/>
  <c r="E31" i="16"/>
  <c r="D31" i="16"/>
  <c r="C31" i="16"/>
  <c r="C13" i="16" s="1"/>
  <c r="E20" i="16"/>
  <c r="D20" i="16"/>
  <c r="B20" i="16"/>
  <c r="E15" i="16"/>
  <c r="D15" i="16"/>
  <c r="D13" i="16" s="1"/>
  <c r="D36" i="16" s="1"/>
  <c r="B15" i="16"/>
  <c r="B13" i="16" s="1"/>
  <c r="E13" i="16"/>
  <c r="E36" i="16" s="1"/>
  <c r="E7" i="16"/>
  <c r="D7" i="16"/>
  <c r="C7" i="16"/>
  <c r="C36" i="16" s="1"/>
  <c r="B7" i="16"/>
  <c r="E49" i="17"/>
  <c r="D49" i="17"/>
  <c r="C49" i="17"/>
  <c r="C31" i="17" s="1"/>
  <c r="C54" i="17" s="1"/>
  <c r="E38" i="17"/>
  <c r="D38" i="17"/>
  <c r="B38" i="17"/>
  <c r="E33" i="17"/>
  <c r="D33" i="17"/>
  <c r="D31" i="17" s="1"/>
  <c r="D54" i="17" s="1"/>
  <c r="B33" i="17"/>
  <c r="B31" i="17" s="1"/>
  <c r="E31" i="17"/>
  <c r="E54" i="17" s="1"/>
  <c r="E25" i="17"/>
  <c r="D25" i="17"/>
  <c r="C25" i="17"/>
  <c r="B25" i="17"/>
  <c r="B37" i="18"/>
  <c r="E31" i="18"/>
  <c r="D31" i="18"/>
  <c r="C31" i="18"/>
  <c r="C13" i="18" s="1"/>
  <c r="E20" i="18"/>
  <c r="E13" i="18" s="1"/>
  <c r="D20" i="18"/>
  <c r="D13" i="18" s="1"/>
  <c r="D36" i="18" s="1"/>
  <c r="B20" i="18"/>
  <c r="E15" i="18"/>
  <c r="D15" i="18"/>
  <c r="B15" i="18"/>
  <c r="B13" i="18" s="1"/>
  <c r="E7" i="18"/>
  <c r="D7" i="18"/>
  <c r="C7" i="18"/>
  <c r="C36" i="18" s="1"/>
  <c r="B7" i="18"/>
  <c r="B34" i="19"/>
  <c r="E13" i="19"/>
  <c r="E33" i="19" s="1"/>
  <c r="D13" i="19"/>
  <c r="C13" i="19"/>
  <c r="B13" i="19"/>
  <c r="E7" i="19"/>
  <c r="D7" i="19"/>
  <c r="D33" i="19" s="1"/>
  <c r="C7" i="19"/>
  <c r="C33" i="19" s="1"/>
  <c r="B7" i="19"/>
  <c r="B33" i="19" s="1"/>
  <c r="B36" i="16" l="1"/>
  <c r="B39" i="16" s="1"/>
  <c r="C39" i="16" s="1"/>
  <c r="B54" i="17"/>
  <c r="B57" i="17" s="1"/>
  <c r="C57" i="17" s="1"/>
  <c r="B36" i="18"/>
  <c r="B39" i="18" s="1"/>
  <c r="C39" i="18" s="1"/>
  <c r="E36" i="18"/>
  <c r="B36" i="19"/>
  <c r="C36" i="19" s="1"/>
  <c r="E31" i="6"/>
  <c r="D31" i="6"/>
  <c r="C31" i="6"/>
  <c r="E20" i="6"/>
  <c r="D20" i="6"/>
  <c r="B20" i="6"/>
  <c r="E15" i="6"/>
  <c r="D15" i="6"/>
  <c r="D13" i="6" s="1"/>
  <c r="B15" i="6"/>
  <c r="B13" i="6" s="1"/>
  <c r="E13" i="6"/>
  <c r="C13" i="6"/>
  <c r="E7" i="6"/>
  <c r="E36" i="6" s="1"/>
  <c r="D7" i="6"/>
  <c r="C7" i="6"/>
  <c r="C36" i="6" s="1"/>
  <c r="B7" i="6"/>
  <c r="B36" i="6" l="1"/>
  <c r="B39" i="6" s="1"/>
  <c r="C39" i="6" s="1"/>
  <c r="D36" i="6"/>
</calcChain>
</file>

<file path=xl/sharedStrings.xml><?xml version="1.0" encoding="utf-8"?>
<sst xmlns="http://schemas.openxmlformats.org/spreadsheetml/2006/main" count="414" uniqueCount="59">
  <si>
    <t>(A VALORES DE MERCADO. EN MILES)</t>
  </si>
  <si>
    <t>MONEDA NACIONAL</t>
  </si>
  <si>
    <t>MONEDA EXTRANJERA</t>
  </si>
  <si>
    <t>TOTAL</t>
  </si>
  <si>
    <t>INSTRUMENTOS</t>
  </si>
  <si>
    <t>En S/.</t>
  </si>
  <si>
    <t>S/.</t>
  </si>
  <si>
    <t>US$</t>
  </si>
  <si>
    <t>%</t>
  </si>
  <si>
    <t>BCRP</t>
  </si>
  <si>
    <t xml:space="preserve">   CDBCRP</t>
  </si>
  <si>
    <t xml:space="preserve">   Depósitos a plazo</t>
  </si>
  <si>
    <t xml:space="preserve">   Cuenta corriente</t>
  </si>
  <si>
    <t xml:space="preserve">   Fondo de caja chica</t>
  </si>
  <si>
    <t>OTROS VALORES DE RENTA FIJA</t>
  </si>
  <si>
    <t>Instrumentos de Corto Plazo</t>
  </si>
  <si>
    <t>Edelnor</t>
  </si>
  <si>
    <t>Letras del Tesoro Público</t>
  </si>
  <si>
    <t>Bonos locales</t>
  </si>
  <si>
    <t>Telefónica del Perú</t>
  </si>
  <si>
    <t>Saga Falabella</t>
  </si>
  <si>
    <t>Luz del Sur</t>
  </si>
  <si>
    <t>Ministerio de Economía y Finanzas</t>
  </si>
  <si>
    <t>Gloria</t>
  </si>
  <si>
    <t>Inversiones en el exterior</t>
  </si>
  <si>
    <t>Depósitos a Plazo - FLAR</t>
  </si>
  <si>
    <t>Depósitos a Plazo - CAF</t>
  </si>
  <si>
    <t xml:space="preserve">Tipo de Cambio: </t>
  </si>
  <si>
    <t>Composición por monedas:</t>
  </si>
  <si>
    <t>Unacem</t>
  </si>
  <si>
    <t>Alicorp</t>
  </si>
  <si>
    <t>Palmas del Espino</t>
  </si>
  <si>
    <t>RECURSOS AL 31  DE MAYO DEL 2019</t>
  </si>
  <si>
    <t>RECURSOS AL 30  DE ABRIL DEL 2019</t>
  </si>
  <si>
    <t>RECURSOS AL 31  DE MARZO DEL 2019</t>
  </si>
  <si>
    <t>RECURSOS AL 28  DE FEBRERO DEL 2019</t>
  </si>
  <si>
    <t>S/ 3,303</t>
  </si>
  <si>
    <t>RECURSOS AL 31  DE ENERO DEL 2019</t>
  </si>
  <si>
    <t>RECURSOS AL 30  DE JUNIO DEL 2019</t>
  </si>
  <si>
    <t>RECURSOS AL 31  DE OCTUBRE DEL 2019</t>
  </si>
  <si>
    <t>Enel</t>
  </si>
  <si>
    <t>RECURSOS AL 30  DE SEPTIEMBRE DEL 2019</t>
  </si>
  <si>
    <t>En S/</t>
  </si>
  <si>
    <t>S/</t>
  </si>
  <si>
    <t>USD</t>
  </si>
  <si>
    <t>RECURSOS AL 31  DE AGOSTO DEL 2019</t>
  </si>
  <si>
    <t>Letras del Tesoror Público</t>
  </si>
  <si>
    <t>RECURSOS AL 31  DE JULIO DEL 2019</t>
  </si>
  <si>
    <t>RECURSOS AL 30  DE NOVIEMBRE DEL 2019</t>
  </si>
  <si>
    <t>TELEFONICA</t>
  </si>
  <si>
    <t>MEF</t>
  </si>
  <si>
    <t>LUZ DEL SUR</t>
  </si>
  <si>
    <t>ENEL</t>
  </si>
  <si>
    <t>P.ESPINO</t>
  </si>
  <si>
    <t>ALICORP</t>
  </si>
  <si>
    <t>GLORIA</t>
  </si>
  <si>
    <t>UNACEM</t>
  </si>
  <si>
    <t>SAGA FALABELLA</t>
  </si>
  <si>
    <t>RECURSOS AL 31 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</si>
</sst>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64" formatCode="_(* #,##0.0_);_(* \(#,##0.0\);_(* &quot;-&quot;??_);_(@_)"/>
    <numFmt numFmtId="165" formatCode="_ * #,##0.0_ ;_ * \-#,##0.0_ ;_ * &quot;-&quot;?_ ;_ @_ "/>
    <numFmt numFmtId="166" formatCode="#,##0.0_ ;\-#,##0.0\ "/>
    <numFmt numFmtId="167" formatCode="#,##0.0"/>
    <numFmt numFmtId="168" formatCode="_ * #,##0.0_ ;_ * \-#,##0.0_ ;_ * &quot;-&quot;_ ;_ @_ "/>
    <numFmt numFmtId="169" formatCode="_ * #,##0.0_ ;_ * \-#,##0.0_ ;_ * &quot;-&quot;??_ ;_ @_ "/>
    <numFmt numFmtId="170" formatCode="_ * #,##0_ ;_ * \-#,##0_ ;_ * &quot;-&quot;??_ ;_ @_ "/>
    <numFmt numFmtId="171" formatCode="_ * #,##0.00_ ;_ * \-#,##0.00_ ;_ * &quot;-&quot;_ ;_ @_ "/>
    <numFmt numFmtId="172" formatCode="&quot;S/.&quot;\ #,##0.000"/>
    <numFmt numFmtId="173" formatCode="#,##0_ ;\-#,##0\ "/>
    <numFmt numFmtId="174" formatCode="0.0%"/>
    <numFmt numFmtId="175" formatCode="_(* #,##0_);_(* \(#,##0\);_(* &quot;-&quot;??_);_(@_)"/>
    <numFmt numFmtId="176" formatCode="_(* #,##0.0000_);_(* \(#,##0.0000\);_(* &quot;-&quot;??_);_(@_)"/>
    <numFmt numFmtId="177" formatCode="&quot;S/&quot;\ #,##0.000;[Red]&quot;S/&quot;\ \-#,##0.000"/>
    <numFmt numFmtId="179" formatCode="_(* #,##0.000_);_(* \(#,##0.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name val="Arial"/>
      <family val="2"/>
    </font>
    <font>
      <u val="singleAccounting"/>
      <sz val="11"/>
      <color rgb="FF000000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6" fillId="28" borderId="0" applyNumberFormat="0" applyBorder="0" applyAlignment="0" applyProtection="0"/>
    <xf numFmtId="0" fontId="19" fillId="29" borderId="15" applyNumberFormat="0" applyAlignment="0" applyProtection="0"/>
    <xf numFmtId="0" fontId="21" fillId="30" borderId="18" applyNumberFormat="0" applyAlignment="0" applyProtection="0"/>
    <xf numFmtId="0" fontId="23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7" fillId="32" borderId="15" applyNumberFormat="0" applyAlignment="0" applyProtection="0"/>
    <xf numFmtId="0" fontId="20" fillId="0" borderId="17" applyNumberFormat="0" applyFill="0" applyAlignment="0" applyProtection="0"/>
    <xf numFmtId="0" fontId="1" fillId="33" borderId="19" applyNumberFormat="0" applyFont="0" applyAlignment="0" applyProtection="0"/>
    <xf numFmtId="0" fontId="18" fillId="29" borderId="16" applyNumberFormat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40">
    <xf numFmtId="0" fontId="0" fillId="0" borderId="0" xfId="0"/>
    <xf numFmtId="3" fontId="4" fillId="2" borderId="0" xfId="0" applyNumberFormat="1" applyFont="1" applyFill="1" applyBorder="1"/>
    <xf numFmtId="0" fontId="7" fillId="3" borderId="0" xfId="0" applyFont="1" applyFill="1" applyBorder="1"/>
    <xf numFmtId="3" fontId="8" fillId="3" borderId="0" xfId="1" applyNumberFormat="1" applyFont="1" applyFill="1" applyBorder="1"/>
    <xf numFmtId="41" fontId="5" fillId="2" borderId="0" xfId="0" applyNumberFormat="1" applyFont="1" applyFill="1" applyBorder="1"/>
    <xf numFmtId="0" fontId="0" fillId="0" borderId="0" xfId="0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1" applyNumberFormat="1" applyFont="1" applyFill="1" applyBorder="1"/>
    <xf numFmtId="0" fontId="6" fillId="2" borderId="0" xfId="0" applyFont="1" applyFill="1" applyBorder="1"/>
    <xf numFmtId="41" fontId="6" fillId="2" borderId="0" xfId="0" applyNumberFormat="1" applyFont="1" applyFill="1" applyBorder="1"/>
    <xf numFmtId="165" fontId="6" fillId="2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/>
    <xf numFmtId="167" fontId="6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wrapText="1"/>
    </xf>
    <xf numFmtId="41" fontId="9" fillId="3" borderId="0" xfId="0" applyNumberFormat="1" applyFont="1" applyFill="1" applyBorder="1"/>
    <xf numFmtId="167" fontId="8" fillId="3" borderId="0" xfId="1" applyNumberFormat="1" applyFont="1" applyFill="1" applyBorder="1"/>
    <xf numFmtId="169" fontId="6" fillId="2" borderId="0" xfId="0" applyNumberFormat="1" applyFont="1" applyFill="1" applyBorder="1" applyAlignment="1">
      <alignment horizontal="right"/>
    </xf>
    <xf numFmtId="171" fontId="5" fillId="2" borderId="0" xfId="0" applyNumberFormat="1" applyFont="1" applyFill="1" applyBorder="1"/>
    <xf numFmtId="0" fontId="11" fillId="2" borderId="0" xfId="0" applyFont="1" applyFill="1" applyBorder="1"/>
    <xf numFmtId="172" fontId="4" fillId="2" borderId="0" xfId="0" applyNumberFormat="1" applyFont="1" applyFill="1" applyBorder="1"/>
    <xf numFmtId="4" fontId="4" fillId="2" borderId="0" xfId="0" applyNumberFormat="1" applyFont="1" applyFill="1" applyBorder="1"/>
    <xf numFmtId="9" fontId="0" fillId="0" borderId="0" xfId="0" applyNumberFormat="1" applyBorder="1"/>
    <xf numFmtId="174" fontId="0" fillId="0" borderId="0" xfId="0" applyNumberFormat="1" applyBorder="1"/>
    <xf numFmtId="175" fontId="1" fillId="0" borderId="0" xfId="1" applyNumberFormat="1" applyFont="1" applyBorder="1"/>
    <xf numFmtId="175" fontId="5" fillId="2" borderId="0" xfId="1" applyNumberFormat="1" applyFont="1" applyFill="1" applyBorder="1"/>
    <xf numFmtId="174" fontId="1" fillId="0" borderId="0" xfId="41" applyNumberFormat="1" applyFont="1" applyBorder="1"/>
    <xf numFmtId="0" fontId="0" fillId="0" borderId="0" xfId="0"/>
    <xf numFmtId="41" fontId="9" fillId="2" borderId="6" xfId="0" applyNumberFormat="1" applyFont="1" applyFill="1" applyBorder="1"/>
    <xf numFmtId="3" fontId="6" fillId="2" borderId="6" xfId="0" applyNumberFormat="1" applyFont="1" applyFill="1" applyBorder="1"/>
    <xf numFmtId="0" fontId="6" fillId="2" borderId="2" xfId="0" applyFont="1" applyFill="1" applyBorder="1"/>
    <xf numFmtId="3" fontId="6" fillId="2" borderId="2" xfId="0" applyNumberFormat="1" applyFont="1" applyFill="1" applyBorder="1"/>
    <xf numFmtId="41" fontId="6" fillId="2" borderId="6" xfId="0" applyNumberFormat="1" applyFont="1" applyFill="1" applyBorder="1"/>
    <xf numFmtId="41" fontId="5" fillId="2" borderId="6" xfId="0" applyNumberFormat="1" applyFont="1" applyFill="1" applyBorder="1"/>
    <xf numFmtId="41" fontId="6" fillId="2" borderId="2" xfId="0" applyNumberFormat="1" applyFont="1" applyFill="1" applyBorder="1"/>
    <xf numFmtId="165" fontId="6" fillId="2" borderId="6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167" fontId="6" fillId="2" borderId="2" xfId="0" applyNumberFormat="1" applyFont="1" applyFill="1" applyBorder="1"/>
    <xf numFmtId="0" fontId="4" fillId="2" borderId="6" xfId="0" applyFont="1" applyFill="1" applyBorder="1"/>
    <xf numFmtId="0" fontId="9" fillId="2" borderId="2" xfId="0" applyFont="1" applyFill="1" applyBorder="1" applyAlignment="1">
      <alignment wrapText="1"/>
    </xf>
    <xf numFmtId="3" fontId="4" fillId="2" borderId="0" xfId="0" applyNumberFormat="1" applyFont="1" applyFill="1"/>
    <xf numFmtId="167" fontId="6" fillId="2" borderId="6" xfId="0" applyNumberFormat="1" applyFont="1" applyFill="1" applyBorder="1" applyAlignment="1">
      <alignment horizontal="right"/>
    </xf>
    <xf numFmtId="0" fontId="5" fillId="2" borderId="2" xfId="0" applyFont="1" applyFill="1" applyBorder="1"/>
    <xf numFmtId="169" fontId="6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2" xfId="0" applyFont="1" applyFill="1" applyBorder="1" applyAlignment="1">
      <alignment horizontal="center"/>
    </xf>
    <xf numFmtId="0" fontId="11" fillId="2" borderId="0" xfId="0" applyFont="1" applyFill="1"/>
    <xf numFmtId="0" fontId="9" fillId="2" borderId="2" xfId="0" applyFont="1" applyFill="1" applyBorder="1"/>
    <xf numFmtId="4" fontId="6" fillId="2" borderId="6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0" fontId="4" fillId="2" borderId="2" xfId="0" applyFont="1" applyFill="1" applyBorder="1"/>
    <xf numFmtId="172" fontId="4" fillId="2" borderId="0" xfId="0" applyNumberFormat="1" applyFont="1" applyFill="1"/>
    <xf numFmtId="41" fontId="6" fillId="2" borderId="0" xfId="0" applyNumberFormat="1" applyFont="1" applyFill="1"/>
    <xf numFmtId="170" fontId="10" fillId="0" borderId="0" xfId="0" applyNumberFormat="1" applyFont="1"/>
    <xf numFmtId="4" fontId="6" fillId="2" borderId="3" xfId="0" applyNumberFormat="1" applyFont="1" applyFill="1" applyBorder="1"/>
    <xf numFmtId="167" fontId="6" fillId="2" borderId="8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right"/>
    </xf>
    <xf numFmtId="0" fontId="6" fillId="2" borderId="2" xfId="0" quotePrefix="1" applyFont="1" applyFill="1" applyBorder="1"/>
    <xf numFmtId="0" fontId="5" fillId="2" borderId="1" xfId="0" applyFont="1" applyFill="1" applyBorder="1" applyAlignment="1">
      <alignment horizontal="center" wrapText="1"/>
    </xf>
    <xf numFmtId="4" fontId="4" fillId="2" borderId="0" xfId="0" applyNumberFormat="1" applyFont="1" applyFill="1"/>
    <xf numFmtId="4" fontId="6" fillId="2" borderId="9" xfId="0" applyNumberFormat="1" applyFont="1" applyFill="1" applyBorder="1"/>
    <xf numFmtId="166" fontId="6" fillId="2" borderId="6" xfId="0" applyNumberFormat="1" applyFont="1" applyFill="1" applyBorder="1" applyAlignment="1">
      <alignment horizontal="right"/>
    </xf>
    <xf numFmtId="164" fontId="5" fillId="2" borderId="6" xfId="1" applyNumberFormat="1" applyFont="1" applyFill="1" applyBorder="1"/>
    <xf numFmtId="3" fontId="8" fillId="3" borderId="6" xfId="1" applyNumberFormat="1" applyFont="1" applyFill="1" applyBorder="1"/>
    <xf numFmtId="41" fontId="9" fillId="3" borderId="6" xfId="0" applyNumberFormat="1" applyFont="1" applyFill="1" applyBorder="1"/>
    <xf numFmtId="167" fontId="8" fillId="3" borderId="6" xfId="1" applyNumberFormat="1" applyFont="1" applyFill="1" applyBorder="1"/>
    <xf numFmtId="0" fontId="7" fillId="3" borderId="2" xfId="0" applyFont="1" applyFill="1" applyBorder="1"/>
    <xf numFmtId="3" fontId="8" fillId="3" borderId="2" xfId="1" applyNumberFormat="1" applyFont="1" applyFill="1" applyBorder="1"/>
    <xf numFmtId="164" fontId="8" fillId="3" borderId="2" xfId="1" applyNumberFormat="1" applyFont="1" applyFill="1" applyBorder="1"/>
    <xf numFmtId="41" fontId="5" fillId="2" borderId="11" xfId="0" applyNumberFormat="1" applyFont="1" applyFill="1" applyBorder="1"/>
    <xf numFmtId="164" fontId="5" fillId="2" borderId="11" xfId="1" applyNumberFormat="1" applyFont="1" applyFill="1" applyBorder="1"/>
    <xf numFmtId="41" fontId="0" fillId="0" borderId="0" xfId="0" applyNumberFormat="1"/>
    <xf numFmtId="174" fontId="1" fillId="0" borderId="0" xfId="41" applyNumberFormat="1" applyFont="1"/>
    <xf numFmtId="0" fontId="0" fillId="0" borderId="0" xfId="0"/>
    <xf numFmtId="41" fontId="9" fillId="2" borderId="6" xfId="0" applyNumberFormat="1" applyFont="1" applyFill="1" applyBorder="1"/>
    <xf numFmtId="3" fontId="6" fillId="2" borderId="6" xfId="0" applyNumberFormat="1" applyFont="1" applyFill="1" applyBorder="1"/>
    <xf numFmtId="0" fontId="6" fillId="2" borderId="2" xfId="0" applyFont="1" applyFill="1" applyBorder="1"/>
    <xf numFmtId="3" fontId="6" fillId="2" borderId="2" xfId="0" applyNumberFormat="1" applyFont="1" applyFill="1" applyBorder="1"/>
    <xf numFmtId="41" fontId="5" fillId="2" borderId="6" xfId="0" applyNumberFormat="1" applyFont="1" applyFill="1" applyBorder="1"/>
    <xf numFmtId="41" fontId="6" fillId="2" borderId="6" xfId="0" applyNumberFormat="1" applyFont="1" applyFill="1" applyBorder="1"/>
    <xf numFmtId="41" fontId="6" fillId="2" borderId="2" xfId="0" applyNumberFormat="1" applyFont="1" applyFill="1" applyBorder="1"/>
    <xf numFmtId="0" fontId="6" fillId="2" borderId="9" xfId="0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5" fillId="2" borderId="2" xfId="0" applyFont="1" applyFill="1" applyBorder="1"/>
    <xf numFmtId="167" fontId="6" fillId="2" borderId="6" xfId="0" applyNumberFormat="1" applyFont="1" applyFill="1" applyBorder="1" applyAlignment="1">
      <alignment horizontal="right"/>
    </xf>
    <xf numFmtId="41" fontId="5" fillId="2" borderId="3" xfId="0" applyNumberFormat="1" applyFont="1" applyFill="1" applyBorder="1"/>
    <xf numFmtId="167" fontId="6" fillId="2" borderId="2" xfId="0" applyNumberFormat="1" applyFont="1" applyFill="1" applyBorder="1"/>
    <xf numFmtId="3" fontId="4" fillId="2" borderId="0" xfId="0" applyNumberFormat="1" applyFont="1" applyFill="1"/>
    <xf numFmtId="165" fontId="5" fillId="2" borderId="6" xfId="0" applyNumberFormat="1" applyFont="1" applyFill="1" applyBorder="1"/>
    <xf numFmtId="0" fontId="9" fillId="2" borderId="2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/>
    </xf>
    <xf numFmtId="172" fontId="4" fillId="2" borderId="0" xfId="0" applyNumberFormat="1" applyFont="1" applyFill="1"/>
    <xf numFmtId="171" fontId="5" fillId="2" borderId="8" xfId="0" applyNumberFormat="1" applyFont="1" applyFill="1" applyBorder="1"/>
    <xf numFmtId="4" fontId="4" fillId="2" borderId="0" xfId="0" applyNumberFormat="1" applyFont="1" applyFill="1"/>
    <xf numFmtId="0" fontId="6" fillId="2" borderId="2" xfId="0" quotePrefix="1" applyFont="1" applyFill="1" applyBorder="1"/>
    <xf numFmtId="169" fontId="6" fillId="2" borderId="6" xfId="0" applyNumberFormat="1" applyFont="1" applyFill="1" applyBorder="1" applyAlignment="1">
      <alignment horizontal="right"/>
    </xf>
    <xf numFmtId="0" fontId="5" fillId="2" borderId="11" xfId="0" applyFont="1" applyFill="1" applyBorder="1"/>
    <xf numFmtId="170" fontId="10" fillId="0" borderId="0" xfId="0" applyNumberFormat="1" applyFont="1"/>
    <xf numFmtId="0" fontId="4" fillId="2" borderId="6" xfId="0" applyFont="1" applyFill="1" applyBorder="1" applyAlignment="1">
      <alignment horizontal="center"/>
    </xf>
    <xf numFmtId="0" fontId="11" fillId="2" borderId="0" xfId="0" applyFont="1" applyFill="1"/>
    <xf numFmtId="0" fontId="5" fillId="2" borderId="2" xfId="0" applyFont="1" applyFill="1" applyBorder="1" applyAlignment="1">
      <alignment horizontal="center"/>
    </xf>
    <xf numFmtId="4" fontId="6" fillId="2" borderId="3" xfId="0" applyNumberFormat="1" applyFont="1" applyFill="1" applyBorder="1"/>
    <xf numFmtId="167" fontId="6" fillId="2" borderId="8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4" fillId="2" borderId="2" xfId="0" applyFont="1" applyFill="1" applyBorder="1"/>
    <xf numFmtId="165" fontId="6" fillId="2" borderId="2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41" fontId="5" fillId="2" borderId="1" xfId="0" applyNumberFormat="1" applyFont="1" applyFill="1" applyBorder="1"/>
    <xf numFmtId="4" fontId="6" fillId="2" borderId="6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41" fontId="6" fillId="2" borderId="0" xfId="0" applyNumberFormat="1" applyFont="1" applyFill="1"/>
    <xf numFmtId="0" fontId="9" fillId="2" borderId="2" xfId="0" applyFont="1" applyFill="1" applyBorder="1"/>
    <xf numFmtId="4" fontId="6" fillId="2" borderId="9" xfId="0" applyNumberFormat="1" applyFont="1" applyFill="1" applyBorder="1"/>
    <xf numFmtId="164" fontId="5" fillId="2" borderId="6" xfId="1" applyNumberFormat="1" applyFont="1" applyFill="1" applyBorder="1"/>
    <xf numFmtId="173" fontId="6" fillId="2" borderId="6" xfId="0" applyNumberFormat="1" applyFont="1" applyFill="1" applyBorder="1"/>
    <xf numFmtId="166" fontId="6" fillId="2" borderId="6" xfId="0" applyNumberFormat="1" applyFont="1" applyFill="1" applyBorder="1"/>
    <xf numFmtId="3" fontId="8" fillId="3" borderId="6" xfId="1" applyNumberFormat="1" applyFont="1" applyFill="1" applyBorder="1"/>
    <xf numFmtId="41" fontId="9" fillId="3" borderId="6" xfId="0" applyNumberFormat="1" applyFont="1" applyFill="1" applyBorder="1"/>
    <xf numFmtId="167" fontId="8" fillId="3" borderId="6" xfId="1" applyNumberFormat="1" applyFont="1" applyFill="1" applyBorder="1"/>
    <xf numFmtId="0" fontId="7" fillId="3" borderId="2" xfId="0" applyFont="1" applyFill="1" applyBorder="1"/>
    <xf numFmtId="3" fontId="8" fillId="3" borderId="2" xfId="1" applyNumberFormat="1" applyFont="1" applyFill="1" applyBorder="1"/>
    <xf numFmtId="167" fontId="8" fillId="3" borderId="2" xfId="1" applyNumberFormat="1" applyFont="1" applyFill="1" applyBorder="1"/>
    <xf numFmtId="9" fontId="1" fillId="0" borderId="0" xfId="41" applyNumberFormat="1" applyFont="1"/>
    <xf numFmtId="9" fontId="1" fillId="0" borderId="0" xfId="41" applyFont="1"/>
    <xf numFmtId="0" fontId="0" fillId="0" borderId="0" xfId="0"/>
    <xf numFmtId="0" fontId="0" fillId="0" borderId="0" xfId="0"/>
    <xf numFmtId="41" fontId="9" fillId="2" borderId="6" xfId="0" applyNumberFormat="1" applyFont="1" applyFill="1" applyBorder="1"/>
    <xf numFmtId="3" fontId="6" fillId="2" borderId="6" xfId="0" applyNumberFormat="1" applyFont="1" applyFill="1" applyBorder="1"/>
    <xf numFmtId="3" fontId="6" fillId="2" borderId="2" xfId="0" applyNumberFormat="1" applyFont="1" applyFill="1" applyBorder="1"/>
    <xf numFmtId="0" fontId="6" fillId="2" borderId="2" xfId="0" applyFont="1" applyFill="1" applyBorder="1"/>
    <xf numFmtId="41" fontId="6" fillId="2" borderId="6" xfId="0" applyNumberFormat="1" applyFont="1" applyFill="1" applyBorder="1"/>
    <xf numFmtId="41" fontId="5" fillId="2" borderId="6" xfId="0" applyNumberFormat="1" applyFont="1" applyFill="1" applyBorder="1"/>
    <xf numFmtId="41" fontId="6" fillId="2" borderId="2" xfId="0" applyNumberFormat="1" applyFont="1" applyFill="1" applyBorder="1"/>
    <xf numFmtId="0" fontId="6" fillId="2" borderId="9" xfId="0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right"/>
    </xf>
    <xf numFmtId="167" fontId="6" fillId="2" borderId="2" xfId="0" applyNumberFormat="1" applyFont="1" applyFill="1" applyBorder="1"/>
    <xf numFmtId="3" fontId="4" fillId="2" borderId="0" xfId="0" applyNumberFormat="1" applyFont="1" applyFill="1"/>
    <xf numFmtId="0" fontId="5" fillId="2" borderId="2" xfId="0" applyFont="1" applyFill="1" applyBorder="1"/>
    <xf numFmtId="0" fontId="4" fillId="2" borderId="6" xfId="0" applyFont="1" applyFill="1" applyBorder="1"/>
    <xf numFmtId="0" fontId="9" fillId="2" borderId="2" xfId="0" applyFont="1" applyFill="1" applyBorder="1" applyAlignment="1">
      <alignment wrapText="1"/>
    </xf>
    <xf numFmtId="167" fontId="6" fillId="2" borderId="6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0" fontId="5" fillId="2" borderId="11" xfId="0" applyFont="1" applyFill="1" applyBorder="1"/>
    <xf numFmtId="4" fontId="6" fillId="2" borderId="6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167" fontId="6" fillId="2" borderId="8" xfId="0" applyNumberFormat="1" applyFont="1" applyFill="1" applyBorder="1" applyAlignment="1">
      <alignment horizontal="right"/>
    </xf>
    <xf numFmtId="172" fontId="4" fillId="2" borderId="0" xfId="0" applyNumberFormat="1" applyFont="1" applyFill="1"/>
    <xf numFmtId="0" fontId="9" fillId="2" borderId="2" xfId="0" applyFont="1" applyFill="1" applyBorder="1"/>
    <xf numFmtId="4" fontId="6" fillId="2" borderId="1" xfId="0" applyNumberFormat="1" applyFont="1" applyFill="1" applyBorder="1"/>
    <xf numFmtId="169" fontId="6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6" fillId="2" borderId="2" xfId="0" quotePrefix="1" applyFont="1" applyFill="1" applyBorder="1"/>
    <xf numFmtId="41" fontId="6" fillId="2" borderId="0" xfId="0" applyNumberFormat="1" applyFont="1" applyFill="1"/>
    <xf numFmtId="0" fontId="4" fillId="2" borderId="2" xfId="0" applyFont="1" applyFill="1" applyBorder="1"/>
    <xf numFmtId="0" fontId="5" fillId="2" borderId="1" xfId="0" applyFont="1" applyFill="1" applyBorder="1" applyAlignment="1">
      <alignment horizontal="center" wrapText="1"/>
    </xf>
    <xf numFmtId="170" fontId="10" fillId="0" borderId="0" xfId="0" applyNumberFormat="1" applyFont="1"/>
    <xf numFmtId="0" fontId="5" fillId="2" borderId="2" xfId="0" applyFont="1" applyFill="1" applyBorder="1" applyAlignment="1">
      <alignment horizontal="center"/>
    </xf>
    <xf numFmtId="4" fontId="6" fillId="2" borderId="3" xfId="0" applyNumberFormat="1" applyFont="1" applyFill="1" applyBorder="1"/>
    <xf numFmtId="0" fontId="5" fillId="2" borderId="8" xfId="0" applyFont="1" applyFill="1" applyBorder="1" applyAlignment="1">
      <alignment horizontal="center"/>
    </xf>
    <xf numFmtId="4" fontId="6" fillId="2" borderId="9" xfId="0" applyNumberFormat="1" applyFont="1" applyFill="1" applyBorder="1"/>
    <xf numFmtId="0" fontId="11" fillId="2" borderId="0" xfId="0" applyFont="1" applyFill="1"/>
    <xf numFmtId="164" fontId="5" fillId="2" borderId="6" xfId="1" applyNumberFormat="1" applyFont="1" applyFill="1" applyBorder="1"/>
    <xf numFmtId="166" fontId="6" fillId="2" borderId="6" xfId="0" applyNumberFormat="1" applyFont="1" applyFill="1" applyBorder="1" applyAlignment="1">
      <alignment horizontal="right"/>
    </xf>
    <xf numFmtId="3" fontId="8" fillId="3" borderId="6" xfId="1" applyNumberFormat="1" applyFont="1" applyFill="1" applyBorder="1"/>
    <xf numFmtId="41" fontId="9" fillId="3" borderId="6" xfId="0" applyNumberFormat="1" applyFont="1" applyFill="1" applyBorder="1"/>
    <xf numFmtId="167" fontId="8" fillId="3" borderId="6" xfId="1" applyNumberFormat="1" applyFont="1" applyFill="1" applyBorder="1"/>
    <xf numFmtId="0" fontId="7" fillId="3" borderId="2" xfId="0" applyFont="1" applyFill="1" applyBorder="1"/>
    <xf numFmtId="3" fontId="8" fillId="3" borderId="2" xfId="1" applyNumberFormat="1" applyFont="1" applyFill="1" applyBorder="1"/>
    <xf numFmtId="167" fontId="8" fillId="3" borderId="2" xfId="1" applyNumberFormat="1" applyFont="1" applyFill="1" applyBorder="1"/>
    <xf numFmtId="41" fontId="5" fillId="2" borderId="11" xfId="0" applyNumberFormat="1" applyFont="1" applyFill="1" applyBorder="1"/>
    <xf numFmtId="168" fontId="5" fillId="2" borderId="11" xfId="0" applyNumberFormat="1" applyFont="1" applyFill="1" applyBorder="1"/>
    <xf numFmtId="9" fontId="1" fillId="0" borderId="0" xfId="41" applyFont="1"/>
    <xf numFmtId="9" fontId="1" fillId="0" borderId="0" xfId="41" applyNumberFormat="1" applyFont="1"/>
    <xf numFmtId="175" fontId="1" fillId="0" borderId="0" xfId="1" applyNumberFormat="1" applyFont="1"/>
    <xf numFmtId="4" fontId="0" fillId="0" borderId="0" xfId="0" applyNumberFormat="1"/>
    <xf numFmtId="0" fontId="0" fillId="0" borderId="0" xfId="0"/>
    <xf numFmtId="41" fontId="9" fillId="2" borderId="6" xfId="0" applyNumberFormat="1" applyFont="1" applyFill="1" applyBorder="1"/>
    <xf numFmtId="3" fontId="6" fillId="2" borderId="6" xfId="0" applyNumberFormat="1" applyFont="1" applyFill="1" applyBorder="1"/>
    <xf numFmtId="3" fontId="6" fillId="2" borderId="2" xfId="0" applyNumberFormat="1" applyFont="1" applyFill="1" applyBorder="1"/>
    <xf numFmtId="0" fontId="6" fillId="2" borderId="2" xfId="0" applyFont="1" applyFill="1" applyBorder="1"/>
    <xf numFmtId="41" fontId="6" fillId="2" borderId="6" xfId="0" applyNumberFormat="1" applyFont="1" applyFill="1" applyBorder="1"/>
    <xf numFmtId="41" fontId="5" fillId="2" borderId="6" xfId="0" applyNumberFormat="1" applyFont="1" applyFill="1" applyBorder="1"/>
    <xf numFmtId="41" fontId="6" fillId="2" borderId="2" xfId="0" applyNumberFormat="1" applyFont="1" applyFill="1" applyBorder="1"/>
    <xf numFmtId="165" fontId="6" fillId="2" borderId="6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2" xfId="0" applyFont="1" applyFill="1" applyBorder="1"/>
    <xf numFmtId="3" fontId="4" fillId="2" borderId="0" xfId="0" applyNumberFormat="1" applyFont="1" applyFill="1"/>
    <xf numFmtId="167" fontId="6" fillId="2" borderId="2" xfId="0" applyNumberFormat="1" applyFont="1" applyFill="1" applyBorder="1"/>
    <xf numFmtId="167" fontId="6" fillId="2" borderId="6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wrapText="1"/>
    </xf>
    <xf numFmtId="0" fontId="4" fillId="2" borderId="2" xfId="0" applyFont="1" applyFill="1" applyBorder="1"/>
    <xf numFmtId="0" fontId="6" fillId="2" borderId="2" xfId="0" quotePrefix="1" applyFont="1" applyFill="1" applyBorder="1"/>
    <xf numFmtId="0" fontId="5" fillId="2" borderId="3" xfId="0" applyFont="1" applyFill="1" applyBorder="1" applyAlignment="1">
      <alignment horizontal="center" wrapText="1"/>
    </xf>
    <xf numFmtId="0" fontId="11" fillId="2" borderId="0" xfId="0" applyFont="1" applyFill="1"/>
    <xf numFmtId="4" fontId="4" fillId="2" borderId="0" xfId="0" applyNumberFormat="1" applyFont="1" applyFill="1"/>
    <xf numFmtId="41" fontId="6" fillId="2" borderId="0" xfId="0" applyNumberFormat="1" applyFont="1" applyFill="1"/>
    <xf numFmtId="0" fontId="5" fillId="2" borderId="2" xfId="0" applyFont="1" applyFill="1" applyBorder="1" applyAlignment="1">
      <alignment horizontal="center"/>
    </xf>
    <xf numFmtId="172" fontId="4" fillId="2" borderId="0" xfId="0" applyNumberFormat="1" applyFont="1" applyFill="1"/>
    <xf numFmtId="0" fontId="4" fillId="2" borderId="6" xfId="0" applyFont="1" applyFill="1" applyBorder="1" applyAlignment="1">
      <alignment horizontal="center"/>
    </xf>
    <xf numFmtId="170" fontId="10" fillId="0" borderId="0" xfId="0" applyNumberFormat="1" applyFont="1"/>
    <xf numFmtId="4" fontId="6" fillId="2" borderId="1" xfId="0" applyNumberFormat="1" applyFont="1" applyFill="1" applyBorder="1"/>
    <xf numFmtId="4" fontId="6" fillId="2" borderId="9" xfId="0" applyNumberFormat="1" applyFont="1" applyFill="1" applyBorder="1"/>
    <xf numFmtId="0" fontId="5" fillId="2" borderId="11" xfId="0" applyFont="1" applyFill="1" applyBorder="1"/>
    <xf numFmtId="0" fontId="5" fillId="2" borderId="8" xfId="0" applyFont="1" applyFill="1" applyBorder="1" applyAlignment="1">
      <alignment horizontal="center"/>
    </xf>
    <xf numFmtId="4" fontId="6" fillId="2" borderId="3" xfId="0" applyNumberFormat="1" applyFont="1" applyFill="1" applyBorder="1"/>
    <xf numFmtId="167" fontId="6" fillId="2" borderId="8" xfId="0" applyNumberFormat="1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169" fontId="6" fillId="2" borderId="6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right"/>
    </xf>
    <xf numFmtId="0" fontId="9" fillId="2" borderId="2" xfId="0" applyFont="1" applyFill="1" applyBorder="1"/>
    <xf numFmtId="164" fontId="5" fillId="2" borderId="6" xfId="1" applyNumberFormat="1" applyFont="1" applyFill="1" applyBorder="1"/>
    <xf numFmtId="166" fontId="6" fillId="2" borderId="6" xfId="0" applyNumberFormat="1" applyFont="1" applyFill="1" applyBorder="1" applyAlignment="1">
      <alignment horizontal="right"/>
    </xf>
    <xf numFmtId="3" fontId="8" fillId="3" borderId="6" xfId="1" applyNumberFormat="1" applyFont="1" applyFill="1" applyBorder="1"/>
    <xf numFmtId="41" fontId="9" fillId="3" borderId="6" xfId="0" applyNumberFormat="1" applyFont="1" applyFill="1" applyBorder="1"/>
    <xf numFmtId="167" fontId="8" fillId="3" borderId="6" xfId="1" applyNumberFormat="1" applyFont="1" applyFill="1" applyBorder="1"/>
    <xf numFmtId="0" fontId="7" fillId="3" borderId="2" xfId="0" applyFont="1" applyFill="1" applyBorder="1"/>
    <xf numFmtId="3" fontId="8" fillId="3" borderId="2" xfId="1" applyNumberFormat="1" applyFont="1" applyFill="1" applyBorder="1"/>
    <xf numFmtId="167" fontId="8" fillId="3" borderId="2" xfId="1" applyNumberFormat="1" applyFont="1" applyFill="1" applyBorder="1"/>
    <xf numFmtId="175" fontId="1" fillId="0" borderId="0" xfId="1" applyNumberFormat="1" applyFont="1"/>
    <xf numFmtId="43" fontId="1" fillId="0" borderId="0" xfId="1" applyNumberFormat="1" applyFont="1"/>
    <xf numFmtId="41" fontId="5" fillId="2" borderId="11" xfId="0" applyNumberFormat="1" applyFont="1" applyFill="1" applyBorder="1"/>
    <xf numFmtId="168" fontId="5" fillId="2" borderId="11" xfId="0" applyNumberFormat="1" applyFont="1" applyFill="1" applyBorder="1"/>
    <xf numFmtId="168" fontId="0" fillId="0" borderId="0" xfId="0" applyNumberFormat="1"/>
    <xf numFmtId="175" fontId="0" fillId="0" borderId="0" xfId="0" applyNumberFormat="1"/>
    <xf numFmtId="9" fontId="1" fillId="0" borderId="0" xfId="41" applyFont="1"/>
    <xf numFmtId="176" fontId="1" fillId="0" borderId="0" xfId="1" applyNumberFormat="1" applyFont="1"/>
    <xf numFmtId="41" fontId="9" fillId="2" borderId="6" xfId="0" applyNumberFormat="1" applyFont="1" applyFill="1" applyBorder="1"/>
    <xf numFmtId="3" fontId="6" fillId="2" borderId="6" xfId="0" applyNumberFormat="1" applyFont="1" applyFill="1" applyBorder="1"/>
    <xf numFmtId="3" fontId="6" fillId="2" borderId="2" xfId="0" applyNumberFormat="1" applyFont="1" applyFill="1" applyBorder="1"/>
    <xf numFmtId="0" fontId="6" fillId="2" borderId="2" xfId="0" applyFont="1" applyFill="1" applyBorder="1"/>
    <xf numFmtId="41" fontId="6" fillId="2" borderId="6" xfId="0" applyNumberFormat="1" applyFont="1" applyFill="1" applyBorder="1"/>
    <xf numFmtId="41" fontId="5" fillId="2" borderId="6" xfId="0" applyNumberFormat="1" applyFont="1" applyFill="1" applyBorder="1"/>
    <xf numFmtId="41" fontId="6" fillId="2" borderId="2" xfId="0" applyNumberFormat="1" applyFont="1" applyFill="1" applyBorder="1"/>
    <xf numFmtId="165" fontId="6" fillId="2" borderId="6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5" fillId="2" borderId="2" xfId="0" applyFont="1" applyFill="1" applyBorder="1"/>
    <xf numFmtId="167" fontId="6" fillId="2" borderId="2" xfId="0" applyNumberFormat="1" applyFont="1" applyFill="1" applyBorder="1"/>
    <xf numFmtId="0" fontId="4" fillId="2" borderId="6" xfId="0" applyFont="1" applyFill="1" applyBorder="1"/>
    <xf numFmtId="3" fontId="4" fillId="2" borderId="0" xfId="0" applyNumberFormat="1" applyFont="1" applyFill="1"/>
    <xf numFmtId="167" fontId="6" fillId="2" borderId="6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wrapText="1"/>
    </xf>
    <xf numFmtId="4" fontId="6" fillId="2" borderId="9" xfId="0" applyNumberFormat="1" applyFont="1" applyFill="1" applyBorder="1"/>
    <xf numFmtId="41" fontId="6" fillId="2" borderId="0" xfId="0" applyNumberFormat="1" applyFont="1" applyFill="1"/>
    <xf numFmtId="167" fontId="6" fillId="2" borderId="8" xfId="0" applyNumberFormat="1" applyFont="1" applyFill="1" applyBorder="1" applyAlignment="1">
      <alignment horizontal="right"/>
    </xf>
    <xf numFmtId="0" fontId="11" fillId="2" borderId="0" xfId="0" applyFont="1" applyFill="1"/>
    <xf numFmtId="169" fontId="6" fillId="2" borderId="6" xfId="0" applyNumberFormat="1" applyFont="1" applyFill="1" applyBorder="1" applyAlignment="1">
      <alignment horizontal="right"/>
    </xf>
    <xf numFmtId="0" fontId="4" fillId="2" borderId="2" xfId="0" applyFont="1" applyFill="1" applyBorder="1"/>
    <xf numFmtId="0" fontId="9" fillId="2" borderId="2" xfId="0" applyFont="1" applyFill="1" applyBorder="1"/>
    <xf numFmtId="4" fontId="6" fillId="2" borderId="6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right"/>
    </xf>
    <xf numFmtId="172" fontId="4" fillId="2" borderId="0" xfId="0" applyNumberFormat="1" applyFont="1" applyFill="1"/>
    <xf numFmtId="0" fontId="4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4" fillId="2" borderId="0" xfId="0" applyNumberFormat="1" applyFont="1" applyFill="1"/>
    <xf numFmtId="4" fontId="6" fillId="2" borderId="1" xfId="0" applyNumberFormat="1" applyFont="1" applyFill="1" applyBorder="1"/>
    <xf numFmtId="170" fontId="10" fillId="0" borderId="0" xfId="0" applyNumberFormat="1" applyFont="1"/>
    <xf numFmtId="0" fontId="5" fillId="2" borderId="11" xfId="0" applyFont="1" applyFill="1" applyBorder="1"/>
    <xf numFmtId="0" fontId="5" fillId="2" borderId="1" xfId="0" applyFont="1" applyFill="1" applyBorder="1" applyAlignment="1">
      <alignment horizontal="center" wrapText="1"/>
    </xf>
    <xf numFmtId="4" fontId="6" fillId="2" borderId="3" xfId="0" applyNumberFormat="1" applyFont="1" applyFill="1" applyBorder="1"/>
    <xf numFmtId="0" fontId="6" fillId="2" borderId="2" xfId="0" quotePrefix="1" applyFont="1" applyFill="1" applyBorder="1"/>
    <xf numFmtId="164" fontId="5" fillId="2" borderId="6" xfId="1" applyNumberFormat="1" applyFont="1" applyFill="1" applyBorder="1"/>
    <xf numFmtId="166" fontId="6" fillId="2" borderId="6" xfId="0" applyNumberFormat="1" applyFont="1" applyFill="1" applyBorder="1" applyAlignment="1">
      <alignment horizontal="right"/>
    </xf>
    <xf numFmtId="3" fontId="8" fillId="3" borderId="6" xfId="1" applyNumberFormat="1" applyFont="1" applyFill="1" applyBorder="1"/>
    <xf numFmtId="41" fontId="9" fillId="3" borderId="6" xfId="0" applyNumberFormat="1" applyFont="1" applyFill="1" applyBorder="1"/>
    <xf numFmtId="167" fontId="8" fillId="3" borderId="6" xfId="1" applyNumberFormat="1" applyFont="1" applyFill="1" applyBorder="1"/>
    <xf numFmtId="0" fontId="7" fillId="3" borderId="2" xfId="0" applyFont="1" applyFill="1" applyBorder="1"/>
    <xf numFmtId="3" fontId="8" fillId="3" borderId="2" xfId="1" applyNumberFormat="1" applyFont="1" applyFill="1" applyBorder="1"/>
    <xf numFmtId="167" fontId="8" fillId="3" borderId="2" xfId="1" applyNumberFormat="1" applyFont="1" applyFill="1" applyBorder="1"/>
    <xf numFmtId="175" fontId="1" fillId="0" borderId="0" xfId="1" applyNumberFormat="1" applyFont="1"/>
    <xf numFmtId="41" fontId="5" fillId="2" borderId="11" xfId="0" applyNumberFormat="1" applyFont="1" applyFill="1" applyBorder="1"/>
    <xf numFmtId="168" fontId="5" fillId="2" borderId="11" xfId="0" applyNumberFormat="1" applyFont="1" applyFill="1" applyBorder="1"/>
    <xf numFmtId="9" fontId="0" fillId="0" borderId="0" xfId="0" applyNumberFormat="1"/>
    <xf numFmtId="168" fontId="0" fillId="0" borderId="0" xfId="0" applyNumberFormat="1"/>
    <xf numFmtId="0" fontId="0" fillId="0" borderId="0" xfId="0" applyBorder="1"/>
    <xf numFmtId="43" fontId="5" fillId="2" borderId="1" xfId="1" applyFont="1" applyFill="1" applyBorder="1"/>
    <xf numFmtId="177" fontId="4" fillId="2" borderId="0" xfId="0" applyNumberFormat="1" applyFont="1" applyFill="1" applyAlignment="1">
      <alignment horizontal="left"/>
    </xf>
    <xf numFmtId="172" fontId="4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3" fontId="2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/>
    <xf numFmtId="3" fontId="5" fillId="2" borderId="1" xfId="0" applyNumberFormat="1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wrapText="1"/>
    </xf>
    <xf numFmtId="3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3" fontId="6" fillId="2" borderId="7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 wrapText="1"/>
    </xf>
    <xf numFmtId="3" fontId="5" fillId="2" borderId="2" xfId="0" applyNumberFormat="1" applyFont="1" applyFill="1" applyBorder="1"/>
    <xf numFmtId="3" fontId="5" fillId="2" borderId="6" xfId="0" applyNumberFormat="1" applyFont="1" applyFill="1" applyBorder="1"/>
    <xf numFmtId="164" fontId="6" fillId="2" borderId="6" xfId="1" applyNumberFormat="1" applyFont="1" applyFill="1" applyBorder="1" applyAlignment="1">
      <alignment horizontal="right"/>
    </xf>
    <xf numFmtId="167" fontId="6" fillId="2" borderId="6" xfId="1" applyNumberFormat="1" applyFont="1" applyFill="1" applyBorder="1" applyAlignment="1">
      <alignment horizontal="right"/>
    </xf>
    <xf numFmtId="3" fontId="9" fillId="2" borderId="6" xfId="0" applyNumberFormat="1" applyFont="1" applyFill="1" applyBorder="1"/>
    <xf numFmtId="3" fontId="10" fillId="0" borderId="0" xfId="0" applyNumberFormat="1" applyFont="1"/>
    <xf numFmtId="164" fontId="6" fillId="2" borderId="2" xfId="1" applyNumberFormat="1" applyFont="1" applyFill="1" applyBorder="1" applyAlignment="1">
      <alignment horizontal="right"/>
    </xf>
    <xf numFmtId="164" fontId="6" fillId="2" borderId="2" xfId="1" applyNumberFormat="1" applyFont="1" applyFill="1" applyBorder="1"/>
    <xf numFmtId="3" fontId="9" fillId="2" borderId="2" xfId="0" applyNumberFormat="1" applyFont="1" applyFill="1" applyBorder="1"/>
    <xf numFmtId="3" fontId="6" fillId="2" borderId="0" xfId="0" applyNumberFormat="1" applyFont="1" applyFill="1"/>
    <xf numFmtId="3" fontId="6" fillId="2" borderId="2" xfId="0" quotePrefix="1" applyNumberFormat="1" applyFont="1" applyFill="1" applyBorder="1"/>
    <xf numFmtId="3" fontId="6" fillId="2" borderId="9" xfId="0" applyNumberFormat="1" applyFont="1" applyFill="1" applyBorder="1"/>
    <xf numFmtId="3" fontId="6" fillId="2" borderId="1" xfId="0" applyNumberFormat="1" applyFont="1" applyFill="1" applyBorder="1"/>
    <xf numFmtId="3" fontId="6" fillId="2" borderId="3" xfId="0" applyNumberFormat="1" applyFont="1" applyFill="1" applyBorder="1"/>
    <xf numFmtId="164" fontId="6" fillId="2" borderId="8" xfId="1" applyNumberFormat="1" applyFont="1" applyFill="1" applyBorder="1" applyAlignment="1">
      <alignment horizontal="right"/>
    </xf>
    <xf numFmtId="3" fontId="5" fillId="2" borderId="11" xfId="0" applyNumberFormat="1" applyFont="1" applyFill="1" applyBorder="1"/>
    <xf numFmtId="3" fontId="5" fillId="2" borderId="20" xfId="0" applyNumberFormat="1" applyFont="1" applyFill="1" applyBorder="1"/>
    <xf numFmtId="167" fontId="5" fillId="2" borderId="11" xfId="0" applyNumberFormat="1" applyFont="1" applyFill="1" applyBorder="1"/>
    <xf numFmtId="3" fontId="11" fillId="2" borderId="0" xfId="0" applyNumberFormat="1" applyFont="1" applyFill="1"/>
    <xf numFmtId="179" fontId="4" fillId="2" borderId="0" xfId="1" applyNumberFormat="1" applyFont="1" applyFill="1" applyAlignment="1">
      <alignment horizontal="right"/>
    </xf>
    <xf numFmtId="3" fontId="0" fillId="0" borderId="0" xfId="0" applyNumberFormat="1"/>
  </cellXfs>
  <cellStyles count="4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illares" xfId="1" builtinId="3"/>
    <cellStyle name="Normal" xfId="0" builtinId="0"/>
    <cellStyle name="Note" xfId="37"/>
    <cellStyle name="Output" xfId="38"/>
    <cellStyle name="Porcentaje" xfId="41" builtinId="5"/>
    <cellStyle name="Title" xfId="39"/>
    <cellStyle name="Warning Text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H9" sqref="H9"/>
    </sheetView>
  </sheetViews>
  <sheetFormatPr baseColWidth="10" defaultColWidth="11.42578125" defaultRowHeight="15" x14ac:dyDescent="0.25"/>
  <cols>
    <col min="1" max="1" width="39.85546875" style="5" customWidth="1"/>
    <col min="2" max="2" width="18.5703125" style="5" customWidth="1"/>
    <col min="3" max="3" width="18.42578125" style="5" customWidth="1"/>
    <col min="4" max="4" width="14.28515625" style="5" customWidth="1"/>
    <col min="5" max="5" width="13.7109375" style="5" customWidth="1"/>
    <col min="6" max="7" width="11.42578125" style="5"/>
    <col min="8" max="8" width="15.7109375" style="5" customWidth="1"/>
    <col min="9" max="9" width="11.42578125" style="5"/>
    <col min="10" max="10" width="18.42578125" style="5" customWidth="1"/>
    <col min="11" max="256" width="11.42578125" style="5"/>
    <col min="257" max="257" width="39.85546875" style="5" customWidth="1"/>
    <col min="258" max="258" width="18.5703125" style="5" customWidth="1"/>
    <col min="259" max="259" width="18.42578125" style="5" customWidth="1"/>
    <col min="260" max="260" width="14.28515625" style="5" customWidth="1"/>
    <col min="261" max="261" width="13.7109375" style="5" customWidth="1"/>
    <col min="262" max="263" width="11.42578125" style="5"/>
    <col min="264" max="264" width="15.7109375" style="5" customWidth="1"/>
    <col min="265" max="265" width="11.42578125" style="5"/>
    <col min="266" max="266" width="18.42578125" style="5" customWidth="1"/>
    <col min="267" max="512" width="11.42578125" style="5"/>
    <col min="513" max="513" width="39.85546875" style="5" customWidth="1"/>
    <col min="514" max="514" width="18.5703125" style="5" customWidth="1"/>
    <col min="515" max="515" width="18.42578125" style="5" customWidth="1"/>
    <col min="516" max="516" width="14.28515625" style="5" customWidth="1"/>
    <col min="517" max="517" width="13.7109375" style="5" customWidth="1"/>
    <col min="518" max="519" width="11.42578125" style="5"/>
    <col min="520" max="520" width="15.7109375" style="5" customWidth="1"/>
    <col min="521" max="521" width="11.42578125" style="5"/>
    <col min="522" max="522" width="18.42578125" style="5" customWidth="1"/>
    <col min="523" max="768" width="11.42578125" style="5"/>
    <col min="769" max="769" width="39.85546875" style="5" customWidth="1"/>
    <col min="770" max="770" width="18.5703125" style="5" customWidth="1"/>
    <col min="771" max="771" width="18.42578125" style="5" customWidth="1"/>
    <col min="772" max="772" width="14.28515625" style="5" customWidth="1"/>
    <col min="773" max="773" width="13.7109375" style="5" customWidth="1"/>
    <col min="774" max="775" width="11.42578125" style="5"/>
    <col min="776" max="776" width="15.7109375" style="5" customWidth="1"/>
    <col min="777" max="777" width="11.42578125" style="5"/>
    <col min="778" max="778" width="18.42578125" style="5" customWidth="1"/>
    <col min="779" max="1024" width="11.42578125" style="5"/>
    <col min="1025" max="1025" width="39.85546875" style="5" customWidth="1"/>
    <col min="1026" max="1026" width="18.5703125" style="5" customWidth="1"/>
    <col min="1027" max="1027" width="18.42578125" style="5" customWidth="1"/>
    <col min="1028" max="1028" width="14.28515625" style="5" customWidth="1"/>
    <col min="1029" max="1029" width="13.7109375" style="5" customWidth="1"/>
    <col min="1030" max="1031" width="11.42578125" style="5"/>
    <col min="1032" max="1032" width="15.7109375" style="5" customWidth="1"/>
    <col min="1033" max="1033" width="11.42578125" style="5"/>
    <col min="1034" max="1034" width="18.42578125" style="5" customWidth="1"/>
    <col min="1035" max="1280" width="11.42578125" style="5"/>
    <col min="1281" max="1281" width="39.85546875" style="5" customWidth="1"/>
    <col min="1282" max="1282" width="18.5703125" style="5" customWidth="1"/>
    <col min="1283" max="1283" width="18.42578125" style="5" customWidth="1"/>
    <col min="1284" max="1284" width="14.28515625" style="5" customWidth="1"/>
    <col min="1285" max="1285" width="13.7109375" style="5" customWidth="1"/>
    <col min="1286" max="1287" width="11.42578125" style="5"/>
    <col min="1288" max="1288" width="15.7109375" style="5" customWidth="1"/>
    <col min="1289" max="1289" width="11.42578125" style="5"/>
    <col min="1290" max="1290" width="18.42578125" style="5" customWidth="1"/>
    <col min="1291" max="1536" width="11.42578125" style="5"/>
    <col min="1537" max="1537" width="39.85546875" style="5" customWidth="1"/>
    <col min="1538" max="1538" width="18.5703125" style="5" customWidth="1"/>
    <col min="1539" max="1539" width="18.42578125" style="5" customWidth="1"/>
    <col min="1540" max="1540" width="14.28515625" style="5" customWidth="1"/>
    <col min="1541" max="1541" width="13.7109375" style="5" customWidth="1"/>
    <col min="1542" max="1543" width="11.42578125" style="5"/>
    <col min="1544" max="1544" width="15.7109375" style="5" customWidth="1"/>
    <col min="1545" max="1545" width="11.42578125" style="5"/>
    <col min="1546" max="1546" width="18.42578125" style="5" customWidth="1"/>
    <col min="1547" max="1792" width="11.42578125" style="5"/>
    <col min="1793" max="1793" width="39.85546875" style="5" customWidth="1"/>
    <col min="1794" max="1794" width="18.5703125" style="5" customWidth="1"/>
    <col min="1795" max="1795" width="18.42578125" style="5" customWidth="1"/>
    <col min="1796" max="1796" width="14.28515625" style="5" customWidth="1"/>
    <col min="1797" max="1797" width="13.7109375" style="5" customWidth="1"/>
    <col min="1798" max="1799" width="11.42578125" style="5"/>
    <col min="1800" max="1800" width="15.7109375" style="5" customWidth="1"/>
    <col min="1801" max="1801" width="11.42578125" style="5"/>
    <col min="1802" max="1802" width="18.42578125" style="5" customWidth="1"/>
    <col min="1803" max="2048" width="11.42578125" style="5"/>
    <col min="2049" max="2049" width="39.85546875" style="5" customWidth="1"/>
    <col min="2050" max="2050" width="18.5703125" style="5" customWidth="1"/>
    <col min="2051" max="2051" width="18.42578125" style="5" customWidth="1"/>
    <col min="2052" max="2052" width="14.28515625" style="5" customWidth="1"/>
    <col min="2053" max="2053" width="13.7109375" style="5" customWidth="1"/>
    <col min="2054" max="2055" width="11.42578125" style="5"/>
    <col min="2056" max="2056" width="15.7109375" style="5" customWidth="1"/>
    <col min="2057" max="2057" width="11.42578125" style="5"/>
    <col min="2058" max="2058" width="18.42578125" style="5" customWidth="1"/>
    <col min="2059" max="2304" width="11.42578125" style="5"/>
    <col min="2305" max="2305" width="39.85546875" style="5" customWidth="1"/>
    <col min="2306" max="2306" width="18.5703125" style="5" customWidth="1"/>
    <col min="2307" max="2307" width="18.42578125" style="5" customWidth="1"/>
    <col min="2308" max="2308" width="14.28515625" style="5" customWidth="1"/>
    <col min="2309" max="2309" width="13.7109375" style="5" customWidth="1"/>
    <col min="2310" max="2311" width="11.42578125" style="5"/>
    <col min="2312" max="2312" width="15.7109375" style="5" customWidth="1"/>
    <col min="2313" max="2313" width="11.42578125" style="5"/>
    <col min="2314" max="2314" width="18.42578125" style="5" customWidth="1"/>
    <col min="2315" max="2560" width="11.42578125" style="5"/>
    <col min="2561" max="2561" width="39.85546875" style="5" customWidth="1"/>
    <col min="2562" max="2562" width="18.5703125" style="5" customWidth="1"/>
    <col min="2563" max="2563" width="18.42578125" style="5" customWidth="1"/>
    <col min="2564" max="2564" width="14.28515625" style="5" customWidth="1"/>
    <col min="2565" max="2565" width="13.7109375" style="5" customWidth="1"/>
    <col min="2566" max="2567" width="11.42578125" style="5"/>
    <col min="2568" max="2568" width="15.7109375" style="5" customWidth="1"/>
    <col min="2569" max="2569" width="11.42578125" style="5"/>
    <col min="2570" max="2570" width="18.42578125" style="5" customWidth="1"/>
    <col min="2571" max="2816" width="11.42578125" style="5"/>
    <col min="2817" max="2817" width="39.85546875" style="5" customWidth="1"/>
    <col min="2818" max="2818" width="18.5703125" style="5" customWidth="1"/>
    <col min="2819" max="2819" width="18.42578125" style="5" customWidth="1"/>
    <col min="2820" max="2820" width="14.28515625" style="5" customWidth="1"/>
    <col min="2821" max="2821" width="13.7109375" style="5" customWidth="1"/>
    <col min="2822" max="2823" width="11.42578125" style="5"/>
    <col min="2824" max="2824" width="15.7109375" style="5" customWidth="1"/>
    <col min="2825" max="2825" width="11.42578125" style="5"/>
    <col min="2826" max="2826" width="18.42578125" style="5" customWidth="1"/>
    <col min="2827" max="3072" width="11.42578125" style="5"/>
    <col min="3073" max="3073" width="39.85546875" style="5" customWidth="1"/>
    <col min="3074" max="3074" width="18.5703125" style="5" customWidth="1"/>
    <col min="3075" max="3075" width="18.42578125" style="5" customWidth="1"/>
    <col min="3076" max="3076" width="14.28515625" style="5" customWidth="1"/>
    <col min="3077" max="3077" width="13.7109375" style="5" customWidth="1"/>
    <col min="3078" max="3079" width="11.42578125" style="5"/>
    <col min="3080" max="3080" width="15.7109375" style="5" customWidth="1"/>
    <col min="3081" max="3081" width="11.42578125" style="5"/>
    <col min="3082" max="3082" width="18.42578125" style="5" customWidth="1"/>
    <col min="3083" max="3328" width="11.42578125" style="5"/>
    <col min="3329" max="3329" width="39.85546875" style="5" customWidth="1"/>
    <col min="3330" max="3330" width="18.5703125" style="5" customWidth="1"/>
    <col min="3331" max="3331" width="18.42578125" style="5" customWidth="1"/>
    <col min="3332" max="3332" width="14.28515625" style="5" customWidth="1"/>
    <col min="3333" max="3333" width="13.7109375" style="5" customWidth="1"/>
    <col min="3334" max="3335" width="11.42578125" style="5"/>
    <col min="3336" max="3336" width="15.7109375" style="5" customWidth="1"/>
    <col min="3337" max="3337" width="11.42578125" style="5"/>
    <col min="3338" max="3338" width="18.42578125" style="5" customWidth="1"/>
    <col min="3339" max="3584" width="11.42578125" style="5"/>
    <col min="3585" max="3585" width="39.85546875" style="5" customWidth="1"/>
    <col min="3586" max="3586" width="18.5703125" style="5" customWidth="1"/>
    <col min="3587" max="3587" width="18.42578125" style="5" customWidth="1"/>
    <col min="3588" max="3588" width="14.28515625" style="5" customWidth="1"/>
    <col min="3589" max="3589" width="13.7109375" style="5" customWidth="1"/>
    <col min="3590" max="3591" width="11.42578125" style="5"/>
    <col min="3592" max="3592" width="15.7109375" style="5" customWidth="1"/>
    <col min="3593" max="3593" width="11.42578125" style="5"/>
    <col min="3594" max="3594" width="18.42578125" style="5" customWidth="1"/>
    <col min="3595" max="3840" width="11.42578125" style="5"/>
    <col min="3841" max="3841" width="39.85546875" style="5" customWidth="1"/>
    <col min="3842" max="3842" width="18.5703125" style="5" customWidth="1"/>
    <col min="3843" max="3843" width="18.42578125" style="5" customWidth="1"/>
    <col min="3844" max="3844" width="14.28515625" style="5" customWidth="1"/>
    <col min="3845" max="3845" width="13.7109375" style="5" customWidth="1"/>
    <col min="3846" max="3847" width="11.42578125" style="5"/>
    <col min="3848" max="3848" width="15.7109375" style="5" customWidth="1"/>
    <col min="3849" max="3849" width="11.42578125" style="5"/>
    <col min="3850" max="3850" width="18.42578125" style="5" customWidth="1"/>
    <col min="3851" max="4096" width="11.42578125" style="5"/>
    <col min="4097" max="4097" width="39.85546875" style="5" customWidth="1"/>
    <col min="4098" max="4098" width="18.5703125" style="5" customWidth="1"/>
    <col min="4099" max="4099" width="18.42578125" style="5" customWidth="1"/>
    <col min="4100" max="4100" width="14.28515625" style="5" customWidth="1"/>
    <col min="4101" max="4101" width="13.7109375" style="5" customWidth="1"/>
    <col min="4102" max="4103" width="11.42578125" style="5"/>
    <col min="4104" max="4104" width="15.7109375" style="5" customWidth="1"/>
    <col min="4105" max="4105" width="11.42578125" style="5"/>
    <col min="4106" max="4106" width="18.42578125" style="5" customWidth="1"/>
    <col min="4107" max="4352" width="11.42578125" style="5"/>
    <col min="4353" max="4353" width="39.85546875" style="5" customWidth="1"/>
    <col min="4354" max="4354" width="18.5703125" style="5" customWidth="1"/>
    <col min="4355" max="4355" width="18.42578125" style="5" customWidth="1"/>
    <col min="4356" max="4356" width="14.28515625" style="5" customWidth="1"/>
    <col min="4357" max="4357" width="13.7109375" style="5" customWidth="1"/>
    <col min="4358" max="4359" width="11.42578125" style="5"/>
    <col min="4360" max="4360" width="15.7109375" style="5" customWidth="1"/>
    <col min="4361" max="4361" width="11.42578125" style="5"/>
    <col min="4362" max="4362" width="18.42578125" style="5" customWidth="1"/>
    <col min="4363" max="4608" width="11.42578125" style="5"/>
    <col min="4609" max="4609" width="39.85546875" style="5" customWidth="1"/>
    <col min="4610" max="4610" width="18.5703125" style="5" customWidth="1"/>
    <col min="4611" max="4611" width="18.42578125" style="5" customWidth="1"/>
    <col min="4612" max="4612" width="14.28515625" style="5" customWidth="1"/>
    <col min="4613" max="4613" width="13.7109375" style="5" customWidth="1"/>
    <col min="4614" max="4615" width="11.42578125" style="5"/>
    <col min="4616" max="4616" width="15.7109375" style="5" customWidth="1"/>
    <col min="4617" max="4617" width="11.42578125" style="5"/>
    <col min="4618" max="4618" width="18.42578125" style="5" customWidth="1"/>
    <col min="4619" max="4864" width="11.42578125" style="5"/>
    <col min="4865" max="4865" width="39.85546875" style="5" customWidth="1"/>
    <col min="4866" max="4866" width="18.5703125" style="5" customWidth="1"/>
    <col min="4867" max="4867" width="18.42578125" style="5" customWidth="1"/>
    <col min="4868" max="4868" width="14.28515625" style="5" customWidth="1"/>
    <col min="4869" max="4869" width="13.7109375" style="5" customWidth="1"/>
    <col min="4870" max="4871" width="11.42578125" style="5"/>
    <col min="4872" max="4872" width="15.7109375" style="5" customWidth="1"/>
    <col min="4873" max="4873" width="11.42578125" style="5"/>
    <col min="4874" max="4874" width="18.42578125" style="5" customWidth="1"/>
    <col min="4875" max="5120" width="11.42578125" style="5"/>
    <col min="5121" max="5121" width="39.85546875" style="5" customWidth="1"/>
    <col min="5122" max="5122" width="18.5703125" style="5" customWidth="1"/>
    <col min="5123" max="5123" width="18.42578125" style="5" customWidth="1"/>
    <col min="5124" max="5124" width="14.28515625" style="5" customWidth="1"/>
    <col min="5125" max="5125" width="13.7109375" style="5" customWidth="1"/>
    <col min="5126" max="5127" width="11.42578125" style="5"/>
    <col min="5128" max="5128" width="15.7109375" style="5" customWidth="1"/>
    <col min="5129" max="5129" width="11.42578125" style="5"/>
    <col min="5130" max="5130" width="18.42578125" style="5" customWidth="1"/>
    <col min="5131" max="5376" width="11.42578125" style="5"/>
    <col min="5377" max="5377" width="39.85546875" style="5" customWidth="1"/>
    <col min="5378" max="5378" width="18.5703125" style="5" customWidth="1"/>
    <col min="5379" max="5379" width="18.42578125" style="5" customWidth="1"/>
    <col min="5380" max="5380" width="14.28515625" style="5" customWidth="1"/>
    <col min="5381" max="5381" width="13.7109375" style="5" customWidth="1"/>
    <col min="5382" max="5383" width="11.42578125" style="5"/>
    <col min="5384" max="5384" width="15.7109375" style="5" customWidth="1"/>
    <col min="5385" max="5385" width="11.42578125" style="5"/>
    <col min="5386" max="5386" width="18.42578125" style="5" customWidth="1"/>
    <col min="5387" max="5632" width="11.42578125" style="5"/>
    <col min="5633" max="5633" width="39.85546875" style="5" customWidth="1"/>
    <col min="5634" max="5634" width="18.5703125" style="5" customWidth="1"/>
    <col min="5635" max="5635" width="18.42578125" style="5" customWidth="1"/>
    <col min="5636" max="5636" width="14.28515625" style="5" customWidth="1"/>
    <col min="5637" max="5637" width="13.7109375" style="5" customWidth="1"/>
    <col min="5638" max="5639" width="11.42578125" style="5"/>
    <col min="5640" max="5640" width="15.7109375" style="5" customWidth="1"/>
    <col min="5641" max="5641" width="11.42578125" style="5"/>
    <col min="5642" max="5642" width="18.42578125" style="5" customWidth="1"/>
    <col min="5643" max="5888" width="11.42578125" style="5"/>
    <col min="5889" max="5889" width="39.85546875" style="5" customWidth="1"/>
    <col min="5890" max="5890" width="18.5703125" style="5" customWidth="1"/>
    <col min="5891" max="5891" width="18.42578125" style="5" customWidth="1"/>
    <col min="5892" max="5892" width="14.28515625" style="5" customWidth="1"/>
    <col min="5893" max="5893" width="13.7109375" style="5" customWidth="1"/>
    <col min="5894" max="5895" width="11.42578125" style="5"/>
    <col min="5896" max="5896" width="15.7109375" style="5" customWidth="1"/>
    <col min="5897" max="5897" width="11.42578125" style="5"/>
    <col min="5898" max="5898" width="18.42578125" style="5" customWidth="1"/>
    <col min="5899" max="6144" width="11.42578125" style="5"/>
    <col min="6145" max="6145" width="39.85546875" style="5" customWidth="1"/>
    <col min="6146" max="6146" width="18.5703125" style="5" customWidth="1"/>
    <col min="6147" max="6147" width="18.42578125" style="5" customWidth="1"/>
    <col min="6148" max="6148" width="14.28515625" style="5" customWidth="1"/>
    <col min="6149" max="6149" width="13.7109375" style="5" customWidth="1"/>
    <col min="6150" max="6151" width="11.42578125" style="5"/>
    <col min="6152" max="6152" width="15.7109375" style="5" customWidth="1"/>
    <col min="6153" max="6153" width="11.42578125" style="5"/>
    <col min="6154" max="6154" width="18.42578125" style="5" customWidth="1"/>
    <col min="6155" max="6400" width="11.42578125" style="5"/>
    <col min="6401" max="6401" width="39.85546875" style="5" customWidth="1"/>
    <col min="6402" max="6402" width="18.5703125" style="5" customWidth="1"/>
    <col min="6403" max="6403" width="18.42578125" style="5" customWidth="1"/>
    <col min="6404" max="6404" width="14.28515625" style="5" customWidth="1"/>
    <col min="6405" max="6405" width="13.7109375" style="5" customWidth="1"/>
    <col min="6406" max="6407" width="11.42578125" style="5"/>
    <col min="6408" max="6408" width="15.7109375" style="5" customWidth="1"/>
    <col min="6409" max="6409" width="11.42578125" style="5"/>
    <col min="6410" max="6410" width="18.42578125" style="5" customWidth="1"/>
    <col min="6411" max="6656" width="11.42578125" style="5"/>
    <col min="6657" max="6657" width="39.85546875" style="5" customWidth="1"/>
    <col min="6658" max="6658" width="18.5703125" style="5" customWidth="1"/>
    <col min="6659" max="6659" width="18.42578125" style="5" customWidth="1"/>
    <col min="6660" max="6660" width="14.28515625" style="5" customWidth="1"/>
    <col min="6661" max="6661" width="13.7109375" style="5" customWidth="1"/>
    <col min="6662" max="6663" width="11.42578125" style="5"/>
    <col min="6664" max="6664" width="15.7109375" style="5" customWidth="1"/>
    <col min="6665" max="6665" width="11.42578125" style="5"/>
    <col min="6666" max="6666" width="18.42578125" style="5" customWidth="1"/>
    <col min="6667" max="6912" width="11.42578125" style="5"/>
    <col min="6913" max="6913" width="39.85546875" style="5" customWidth="1"/>
    <col min="6914" max="6914" width="18.5703125" style="5" customWidth="1"/>
    <col min="6915" max="6915" width="18.42578125" style="5" customWidth="1"/>
    <col min="6916" max="6916" width="14.28515625" style="5" customWidth="1"/>
    <col min="6917" max="6917" width="13.7109375" style="5" customWidth="1"/>
    <col min="6918" max="6919" width="11.42578125" style="5"/>
    <col min="6920" max="6920" width="15.7109375" style="5" customWidth="1"/>
    <col min="6921" max="6921" width="11.42578125" style="5"/>
    <col min="6922" max="6922" width="18.42578125" style="5" customWidth="1"/>
    <col min="6923" max="7168" width="11.42578125" style="5"/>
    <col min="7169" max="7169" width="39.85546875" style="5" customWidth="1"/>
    <col min="7170" max="7170" width="18.5703125" style="5" customWidth="1"/>
    <col min="7171" max="7171" width="18.42578125" style="5" customWidth="1"/>
    <col min="7172" max="7172" width="14.28515625" style="5" customWidth="1"/>
    <col min="7173" max="7173" width="13.7109375" style="5" customWidth="1"/>
    <col min="7174" max="7175" width="11.42578125" style="5"/>
    <col min="7176" max="7176" width="15.7109375" style="5" customWidth="1"/>
    <col min="7177" max="7177" width="11.42578125" style="5"/>
    <col min="7178" max="7178" width="18.42578125" style="5" customWidth="1"/>
    <col min="7179" max="7424" width="11.42578125" style="5"/>
    <col min="7425" max="7425" width="39.85546875" style="5" customWidth="1"/>
    <col min="7426" max="7426" width="18.5703125" style="5" customWidth="1"/>
    <col min="7427" max="7427" width="18.42578125" style="5" customWidth="1"/>
    <col min="7428" max="7428" width="14.28515625" style="5" customWidth="1"/>
    <col min="7429" max="7429" width="13.7109375" style="5" customWidth="1"/>
    <col min="7430" max="7431" width="11.42578125" style="5"/>
    <col min="7432" max="7432" width="15.7109375" style="5" customWidth="1"/>
    <col min="7433" max="7433" width="11.42578125" style="5"/>
    <col min="7434" max="7434" width="18.42578125" style="5" customWidth="1"/>
    <col min="7435" max="7680" width="11.42578125" style="5"/>
    <col min="7681" max="7681" width="39.85546875" style="5" customWidth="1"/>
    <col min="7682" max="7682" width="18.5703125" style="5" customWidth="1"/>
    <col min="7683" max="7683" width="18.42578125" style="5" customWidth="1"/>
    <col min="7684" max="7684" width="14.28515625" style="5" customWidth="1"/>
    <col min="7685" max="7685" width="13.7109375" style="5" customWidth="1"/>
    <col min="7686" max="7687" width="11.42578125" style="5"/>
    <col min="7688" max="7688" width="15.7109375" style="5" customWidth="1"/>
    <col min="7689" max="7689" width="11.42578125" style="5"/>
    <col min="7690" max="7690" width="18.42578125" style="5" customWidth="1"/>
    <col min="7691" max="7936" width="11.42578125" style="5"/>
    <col min="7937" max="7937" width="39.85546875" style="5" customWidth="1"/>
    <col min="7938" max="7938" width="18.5703125" style="5" customWidth="1"/>
    <col min="7939" max="7939" width="18.42578125" style="5" customWidth="1"/>
    <col min="7940" max="7940" width="14.28515625" style="5" customWidth="1"/>
    <col min="7941" max="7941" width="13.7109375" style="5" customWidth="1"/>
    <col min="7942" max="7943" width="11.42578125" style="5"/>
    <col min="7944" max="7944" width="15.7109375" style="5" customWidth="1"/>
    <col min="7945" max="7945" width="11.42578125" style="5"/>
    <col min="7946" max="7946" width="18.42578125" style="5" customWidth="1"/>
    <col min="7947" max="8192" width="11.42578125" style="5"/>
    <col min="8193" max="8193" width="39.85546875" style="5" customWidth="1"/>
    <col min="8194" max="8194" width="18.5703125" style="5" customWidth="1"/>
    <col min="8195" max="8195" width="18.42578125" style="5" customWidth="1"/>
    <col min="8196" max="8196" width="14.28515625" style="5" customWidth="1"/>
    <col min="8197" max="8197" width="13.7109375" style="5" customWidth="1"/>
    <col min="8198" max="8199" width="11.42578125" style="5"/>
    <col min="8200" max="8200" width="15.7109375" style="5" customWidth="1"/>
    <col min="8201" max="8201" width="11.42578125" style="5"/>
    <col min="8202" max="8202" width="18.42578125" style="5" customWidth="1"/>
    <col min="8203" max="8448" width="11.42578125" style="5"/>
    <col min="8449" max="8449" width="39.85546875" style="5" customWidth="1"/>
    <col min="8450" max="8450" width="18.5703125" style="5" customWidth="1"/>
    <col min="8451" max="8451" width="18.42578125" style="5" customWidth="1"/>
    <col min="8452" max="8452" width="14.28515625" style="5" customWidth="1"/>
    <col min="8453" max="8453" width="13.7109375" style="5" customWidth="1"/>
    <col min="8454" max="8455" width="11.42578125" style="5"/>
    <col min="8456" max="8456" width="15.7109375" style="5" customWidth="1"/>
    <col min="8457" max="8457" width="11.42578125" style="5"/>
    <col min="8458" max="8458" width="18.42578125" style="5" customWidth="1"/>
    <col min="8459" max="8704" width="11.42578125" style="5"/>
    <col min="8705" max="8705" width="39.85546875" style="5" customWidth="1"/>
    <col min="8706" max="8706" width="18.5703125" style="5" customWidth="1"/>
    <col min="8707" max="8707" width="18.42578125" style="5" customWidth="1"/>
    <col min="8708" max="8708" width="14.28515625" style="5" customWidth="1"/>
    <col min="8709" max="8709" width="13.7109375" style="5" customWidth="1"/>
    <col min="8710" max="8711" width="11.42578125" style="5"/>
    <col min="8712" max="8712" width="15.7109375" style="5" customWidth="1"/>
    <col min="8713" max="8713" width="11.42578125" style="5"/>
    <col min="8714" max="8714" width="18.42578125" style="5" customWidth="1"/>
    <col min="8715" max="8960" width="11.42578125" style="5"/>
    <col min="8961" max="8961" width="39.85546875" style="5" customWidth="1"/>
    <col min="8962" max="8962" width="18.5703125" style="5" customWidth="1"/>
    <col min="8963" max="8963" width="18.42578125" style="5" customWidth="1"/>
    <col min="8964" max="8964" width="14.28515625" style="5" customWidth="1"/>
    <col min="8965" max="8965" width="13.7109375" style="5" customWidth="1"/>
    <col min="8966" max="8967" width="11.42578125" style="5"/>
    <col min="8968" max="8968" width="15.7109375" style="5" customWidth="1"/>
    <col min="8969" max="8969" width="11.42578125" style="5"/>
    <col min="8970" max="8970" width="18.42578125" style="5" customWidth="1"/>
    <col min="8971" max="9216" width="11.42578125" style="5"/>
    <col min="9217" max="9217" width="39.85546875" style="5" customWidth="1"/>
    <col min="9218" max="9218" width="18.5703125" style="5" customWidth="1"/>
    <col min="9219" max="9219" width="18.42578125" style="5" customWidth="1"/>
    <col min="9220" max="9220" width="14.28515625" style="5" customWidth="1"/>
    <col min="9221" max="9221" width="13.7109375" style="5" customWidth="1"/>
    <col min="9222" max="9223" width="11.42578125" style="5"/>
    <col min="9224" max="9224" width="15.7109375" style="5" customWidth="1"/>
    <col min="9225" max="9225" width="11.42578125" style="5"/>
    <col min="9226" max="9226" width="18.42578125" style="5" customWidth="1"/>
    <col min="9227" max="9472" width="11.42578125" style="5"/>
    <col min="9473" max="9473" width="39.85546875" style="5" customWidth="1"/>
    <col min="9474" max="9474" width="18.5703125" style="5" customWidth="1"/>
    <col min="9475" max="9475" width="18.42578125" style="5" customWidth="1"/>
    <col min="9476" max="9476" width="14.28515625" style="5" customWidth="1"/>
    <col min="9477" max="9477" width="13.7109375" style="5" customWidth="1"/>
    <col min="9478" max="9479" width="11.42578125" style="5"/>
    <col min="9480" max="9480" width="15.7109375" style="5" customWidth="1"/>
    <col min="9481" max="9481" width="11.42578125" style="5"/>
    <col min="9482" max="9482" width="18.42578125" style="5" customWidth="1"/>
    <col min="9483" max="9728" width="11.42578125" style="5"/>
    <col min="9729" max="9729" width="39.85546875" style="5" customWidth="1"/>
    <col min="9730" max="9730" width="18.5703125" style="5" customWidth="1"/>
    <col min="9731" max="9731" width="18.42578125" style="5" customWidth="1"/>
    <col min="9732" max="9732" width="14.28515625" style="5" customWidth="1"/>
    <col min="9733" max="9733" width="13.7109375" style="5" customWidth="1"/>
    <col min="9734" max="9735" width="11.42578125" style="5"/>
    <col min="9736" max="9736" width="15.7109375" style="5" customWidth="1"/>
    <col min="9737" max="9737" width="11.42578125" style="5"/>
    <col min="9738" max="9738" width="18.42578125" style="5" customWidth="1"/>
    <col min="9739" max="9984" width="11.42578125" style="5"/>
    <col min="9985" max="9985" width="39.85546875" style="5" customWidth="1"/>
    <col min="9986" max="9986" width="18.5703125" style="5" customWidth="1"/>
    <col min="9987" max="9987" width="18.42578125" style="5" customWidth="1"/>
    <col min="9988" max="9988" width="14.28515625" style="5" customWidth="1"/>
    <col min="9989" max="9989" width="13.7109375" style="5" customWidth="1"/>
    <col min="9990" max="9991" width="11.42578125" style="5"/>
    <col min="9992" max="9992" width="15.7109375" style="5" customWidth="1"/>
    <col min="9993" max="9993" width="11.42578125" style="5"/>
    <col min="9994" max="9994" width="18.42578125" style="5" customWidth="1"/>
    <col min="9995" max="10240" width="11.42578125" style="5"/>
    <col min="10241" max="10241" width="39.85546875" style="5" customWidth="1"/>
    <col min="10242" max="10242" width="18.5703125" style="5" customWidth="1"/>
    <col min="10243" max="10243" width="18.42578125" style="5" customWidth="1"/>
    <col min="10244" max="10244" width="14.28515625" style="5" customWidth="1"/>
    <col min="10245" max="10245" width="13.7109375" style="5" customWidth="1"/>
    <col min="10246" max="10247" width="11.42578125" style="5"/>
    <col min="10248" max="10248" width="15.7109375" style="5" customWidth="1"/>
    <col min="10249" max="10249" width="11.42578125" style="5"/>
    <col min="10250" max="10250" width="18.42578125" style="5" customWidth="1"/>
    <col min="10251" max="10496" width="11.42578125" style="5"/>
    <col min="10497" max="10497" width="39.85546875" style="5" customWidth="1"/>
    <col min="10498" max="10498" width="18.5703125" style="5" customWidth="1"/>
    <col min="10499" max="10499" width="18.42578125" style="5" customWidth="1"/>
    <col min="10500" max="10500" width="14.28515625" style="5" customWidth="1"/>
    <col min="10501" max="10501" width="13.7109375" style="5" customWidth="1"/>
    <col min="10502" max="10503" width="11.42578125" style="5"/>
    <col min="10504" max="10504" width="15.7109375" style="5" customWidth="1"/>
    <col min="10505" max="10505" width="11.42578125" style="5"/>
    <col min="10506" max="10506" width="18.42578125" style="5" customWidth="1"/>
    <col min="10507" max="10752" width="11.42578125" style="5"/>
    <col min="10753" max="10753" width="39.85546875" style="5" customWidth="1"/>
    <col min="10754" max="10754" width="18.5703125" style="5" customWidth="1"/>
    <col min="10755" max="10755" width="18.42578125" style="5" customWidth="1"/>
    <col min="10756" max="10756" width="14.28515625" style="5" customWidth="1"/>
    <col min="10757" max="10757" width="13.7109375" style="5" customWidth="1"/>
    <col min="10758" max="10759" width="11.42578125" style="5"/>
    <col min="10760" max="10760" width="15.7109375" style="5" customWidth="1"/>
    <col min="10761" max="10761" width="11.42578125" style="5"/>
    <col min="10762" max="10762" width="18.42578125" style="5" customWidth="1"/>
    <col min="10763" max="11008" width="11.42578125" style="5"/>
    <col min="11009" max="11009" width="39.85546875" style="5" customWidth="1"/>
    <col min="11010" max="11010" width="18.5703125" style="5" customWidth="1"/>
    <col min="11011" max="11011" width="18.42578125" style="5" customWidth="1"/>
    <col min="11012" max="11012" width="14.28515625" style="5" customWidth="1"/>
    <col min="11013" max="11013" width="13.7109375" style="5" customWidth="1"/>
    <col min="11014" max="11015" width="11.42578125" style="5"/>
    <col min="11016" max="11016" width="15.7109375" style="5" customWidth="1"/>
    <col min="11017" max="11017" width="11.42578125" style="5"/>
    <col min="11018" max="11018" width="18.42578125" style="5" customWidth="1"/>
    <col min="11019" max="11264" width="11.42578125" style="5"/>
    <col min="11265" max="11265" width="39.85546875" style="5" customWidth="1"/>
    <col min="11266" max="11266" width="18.5703125" style="5" customWidth="1"/>
    <col min="11267" max="11267" width="18.42578125" style="5" customWidth="1"/>
    <col min="11268" max="11268" width="14.28515625" style="5" customWidth="1"/>
    <col min="11269" max="11269" width="13.7109375" style="5" customWidth="1"/>
    <col min="11270" max="11271" width="11.42578125" style="5"/>
    <col min="11272" max="11272" width="15.7109375" style="5" customWidth="1"/>
    <col min="11273" max="11273" width="11.42578125" style="5"/>
    <col min="11274" max="11274" width="18.42578125" style="5" customWidth="1"/>
    <col min="11275" max="11520" width="11.42578125" style="5"/>
    <col min="11521" max="11521" width="39.85546875" style="5" customWidth="1"/>
    <col min="11522" max="11522" width="18.5703125" style="5" customWidth="1"/>
    <col min="11523" max="11523" width="18.42578125" style="5" customWidth="1"/>
    <col min="11524" max="11524" width="14.28515625" style="5" customWidth="1"/>
    <col min="11525" max="11525" width="13.7109375" style="5" customWidth="1"/>
    <col min="11526" max="11527" width="11.42578125" style="5"/>
    <col min="11528" max="11528" width="15.7109375" style="5" customWidth="1"/>
    <col min="11529" max="11529" width="11.42578125" style="5"/>
    <col min="11530" max="11530" width="18.42578125" style="5" customWidth="1"/>
    <col min="11531" max="11776" width="11.42578125" style="5"/>
    <col min="11777" max="11777" width="39.85546875" style="5" customWidth="1"/>
    <col min="11778" max="11778" width="18.5703125" style="5" customWidth="1"/>
    <col min="11779" max="11779" width="18.42578125" style="5" customWidth="1"/>
    <col min="11780" max="11780" width="14.28515625" style="5" customWidth="1"/>
    <col min="11781" max="11781" width="13.7109375" style="5" customWidth="1"/>
    <col min="11782" max="11783" width="11.42578125" style="5"/>
    <col min="11784" max="11784" width="15.7109375" style="5" customWidth="1"/>
    <col min="11785" max="11785" width="11.42578125" style="5"/>
    <col min="11786" max="11786" width="18.42578125" style="5" customWidth="1"/>
    <col min="11787" max="12032" width="11.42578125" style="5"/>
    <col min="12033" max="12033" width="39.85546875" style="5" customWidth="1"/>
    <col min="12034" max="12034" width="18.5703125" style="5" customWidth="1"/>
    <col min="12035" max="12035" width="18.42578125" style="5" customWidth="1"/>
    <col min="12036" max="12036" width="14.28515625" style="5" customWidth="1"/>
    <col min="12037" max="12037" width="13.7109375" style="5" customWidth="1"/>
    <col min="12038" max="12039" width="11.42578125" style="5"/>
    <col min="12040" max="12040" width="15.7109375" style="5" customWidth="1"/>
    <col min="12041" max="12041" width="11.42578125" style="5"/>
    <col min="12042" max="12042" width="18.42578125" style="5" customWidth="1"/>
    <col min="12043" max="12288" width="11.42578125" style="5"/>
    <col min="12289" max="12289" width="39.85546875" style="5" customWidth="1"/>
    <col min="12290" max="12290" width="18.5703125" style="5" customWidth="1"/>
    <col min="12291" max="12291" width="18.42578125" style="5" customWidth="1"/>
    <col min="12292" max="12292" width="14.28515625" style="5" customWidth="1"/>
    <col min="12293" max="12293" width="13.7109375" style="5" customWidth="1"/>
    <col min="12294" max="12295" width="11.42578125" style="5"/>
    <col min="12296" max="12296" width="15.7109375" style="5" customWidth="1"/>
    <col min="12297" max="12297" width="11.42578125" style="5"/>
    <col min="12298" max="12298" width="18.42578125" style="5" customWidth="1"/>
    <col min="12299" max="12544" width="11.42578125" style="5"/>
    <col min="12545" max="12545" width="39.85546875" style="5" customWidth="1"/>
    <col min="12546" max="12546" width="18.5703125" style="5" customWidth="1"/>
    <col min="12547" max="12547" width="18.42578125" style="5" customWidth="1"/>
    <col min="12548" max="12548" width="14.28515625" style="5" customWidth="1"/>
    <col min="12549" max="12549" width="13.7109375" style="5" customWidth="1"/>
    <col min="12550" max="12551" width="11.42578125" style="5"/>
    <col min="12552" max="12552" width="15.7109375" style="5" customWidth="1"/>
    <col min="12553" max="12553" width="11.42578125" style="5"/>
    <col min="12554" max="12554" width="18.42578125" style="5" customWidth="1"/>
    <col min="12555" max="12800" width="11.42578125" style="5"/>
    <col min="12801" max="12801" width="39.85546875" style="5" customWidth="1"/>
    <col min="12802" max="12802" width="18.5703125" style="5" customWidth="1"/>
    <col min="12803" max="12803" width="18.42578125" style="5" customWidth="1"/>
    <col min="12804" max="12804" width="14.28515625" style="5" customWidth="1"/>
    <col min="12805" max="12805" width="13.7109375" style="5" customWidth="1"/>
    <col min="12806" max="12807" width="11.42578125" style="5"/>
    <col min="12808" max="12808" width="15.7109375" style="5" customWidth="1"/>
    <col min="12809" max="12809" width="11.42578125" style="5"/>
    <col min="12810" max="12810" width="18.42578125" style="5" customWidth="1"/>
    <col min="12811" max="13056" width="11.42578125" style="5"/>
    <col min="13057" max="13057" width="39.85546875" style="5" customWidth="1"/>
    <col min="13058" max="13058" width="18.5703125" style="5" customWidth="1"/>
    <col min="13059" max="13059" width="18.42578125" style="5" customWidth="1"/>
    <col min="13060" max="13060" width="14.28515625" style="5" customWidth="1"/>
    <col min="13061" max="13061" width="13.7109375" style="5" customWidth="1"/>
    <col min="13062" max="13063" width="11.42578125" style="5"/>
    <col min="13064" max="13064" width="15.7109375" style="5" customWidth="1"/>
    <col min="13065" max="13065" width="11.42578125" style="5"/>
    <col min="13066" max="13066" width="18.42578125" style="5" customWidth="1"/>
    <col min="13067" max="13312" width="11.42578125" style="5"/>
    <col min="13313" max="13313" width="39.85546875" style="5" customWidth="1"/>
    <col min="13314" max="13314" width="18.5703125" style="5" customWidth="1"/>
    <col min="13315" max="13315" width="18.42578125" style="5" customWidth="1"/>
    <col min="13316" max="13316" width="14.28515625" style="5" customWidth="1"/>
    <col min="13317" max="13317" width="13.7109375" style="5" customWidth="1"/>
    <col min="13318" max="13319" width="11.42578125" style="5"/>
    <col min="13320" max="13320" width="15.7109375" style="5" customWidth="1"/>
    <col min="13321" max="13321" width="11.42578125" style="5"/>
    <col min="13322" max="13322" width="18.42578125" style="5" customWidth="1"/>
    <col min="13323" max="13568" width="11.42578125" style="5"/>
    <col min="13569" max="13569" width="39.85546875" style="5" customWidth="1"/>
    <col min="13570" max="13570" width="18.5703125" style="5" customWidth="1"/>
    <col min="13571" max="13571" width="18.42578125" style="5" customWidth="1"/>
    <col min="13572" max="13572" width="14.28515625" style="5" customWidth="1"/>
    <col min="13573" max="13573" width="13.7109375" style="5" customWidth="1"/>
    <col min="13574" max="13575" width="11.42578125" style="5"/>
    <col min="13576" max="13576" width="15.7109375" style="5" customWidth="1"/>
    <col min="13577" max="13577" width="11.42578125" style="5"/>
    <col min="13578" max="13578" width="18.42578125" style="5" customWidth="1"/>
    <col min="13579" max="13824" width="11.42578125" style="5"/>
    <col min="13825" max="13825" width="39.85546875" style="5" customWidth="1"/>
    <col min="13826" max="13826" width="18.5703125" style="5" customWidth="1"/>
    <col min="13827" max="13827" width="18.42578125" style="5" customWidth="1"/>
    <col min="13828" max="13828" width="14.28515625" style="5" customWidth="1"/>
    <col min="13829" max="13829" width="13.7109375" style="5" customWidth="1"/>
    <col min="13830" max="13831" width="11.42578125" style="5"/>
    <col min="13832" max="13832" width="15.7109375" style="5" customWidth="1"/>
    <col min="13833" max="13833" width="11.42578125" style="5"/>
    <col min="13834" max="13834" width="18.42578125" style="5" customWidth="1"/>
    <col min="13835" max="14080" width="11.42578125" style="5"/>
    <col min="14081" max="14081" width="39.85546875" style="5" customWidth="1"/>
    <col min="14082" max="14082" width="18.5703125" style="5" customWidth="1"/>
    <col min="14083" max="14083" width="18.42578125" style="5" customWidth="1"/>
    <col min="14084" max="14084" width="14.28515625" style="5" customWidth="1"/>
    <col min="14085" max="14085" width="13.7109375" style="5" customWidth="1"/>
    <col min="14086" max="14087" width="11.42578125" style="5"/>
    <col min="14088" max="14088" width="15.7109375" style="5" customWidth="1"/>
    <col min="14089" max="14089" width="11.42578125" style="5"/>
    <col min="14090" max="14090" width="18.42578125" style="5" customWidth="1"/>
    <col min="14091" max="14336" width="11.42578125" style="5"/>
    <col min="14337" max="14337" width="39.85546875" style="5" customWidth="1"/>
    <col min="14338" max="14338" width="18.5703125" style="5" customWidth="1"/>
    <col min="14339" max="14339" width="18.42578125" style="5" customWidth="1"/>
    <col min="14340" max="14340" width="14.28515625" style="5" customWidth="1"/>
    <col min="14341" max="14341" width="13.7109375" style="5" customWidth="1"/>
    <col min="14342" max="14343" width="11.42578125" style="5"/>
    <col min="14344" max="14344" width="15.7109375" style="5" customWidth="1"/>
    <col min="14345" max="14345" width="11.42578125" style="5"/>
    <col min="14346" max="14346" width="18.42578125" style="5" customWidth="1"/>
    <col min="14347" max="14592" width="11.42578125" style="5"/>
    <col min="14593" max="14593" width="39.85546875" style="5" customWidth="1"/>
    <col min="14594" max="14594" width="18.5703125" style="5" customWidth="1"/>
    <col min="14595" max="14595" width="18.42578125" style="5" customWidth="1"/>
    <col min="14596" max="14596" width="14.28515625" style="5" customWidth="1"/>
    <col min="14597" max="14597" width="13.7109375" style="5" customWidth="1"/>
    <col min="14598" max="14599" width="11.42578125" style="5"/>
    <col min="14600" max="14600" width="15.7109375" style="5" customWidth="1"/>
    <col min="14601" max="14601" width="11.42578125" style="5"/>
    <col min="14602" max="14602" width="18.42578125" style="5" customWidth="1"/>
    <col min="14603" max="14848" width="11.42578125" style="5"/>
    <col min="14849" max="14849" width="39.85546875" style="5" customWidth="1"/>
    <col min="14850" max="14850" width="18.5703125" style="5" customWidth="1"/>
    <col min="14851" max="14851" width="18.42578125" style="5" customWidth="1"/>
    <col min="14852" max="14852" width="14.28515625" style="5" customWidth="1"/>
    <col min="14853" max="14853" width="13.7109375" style="5" customWidth="1"/>
    <col min="14854" max="14855" width="11.42578125" style="5"/>
    <col min="14856" max="14856" width="15.7109375" style="5" customWidth="1"/>
    <col min="14857" max="14857" width="11.42578125" style="5"/>
    <col min="14858" max="14858" width="18.42578125" style="5" customWidth="1"/>
    <col min="14859" max="15104" width="11.42578125" style="5"/>
    <col min="15105" max="15105" width="39.85546875" style="5" customWidth="1"/>
    <col min="15106" max="15106" width="18.5703125" style="5" customWidth="1"/>
    <col min="15107" max="15107" width="18.42578125" style="5" customWidth="1"/>
    <col min="15108" max="15108" width="14.28515625" style="5" customWidth="1"/>
    <col min="15109" max="15109" width="13.7109375" style="5" customWidth="1"/>
    <col min="15110" max="15111" width="11.42578125" style="5"/>
    <col min="15112" max="15112" width="15.7109375" style="5" customWidth="1"/>
    <col min="15113" max="15113" width="11.42578125" style="5"/>
    <col min="15114" max="15114" width="18.42578125" style="5" customWidth="1"/>
    <col min="15115" max="15360" width="11.42578125" style="5"/>
    <col min="15361" max="15361" width="39.85546875" style="5" customWidth="1"/>
    <col min="15362" max="15362" width="18.5703125" style="5" customWidth="1"/>
    <col min="15363" max="15363" width="18.42578125" style="5" customWidth="1"/>
    <col min="15364" max="15364" width="14.28515625" style="5" customWidth="1"/>
    <col min="15365" max="15365" width="13.7109375" style="5" customWidth="1"/>
    <col min="15366" max="15367" width="11.42578125" style="5"/>
    <col min="15368" max="15368" width="15.7109375" style="5" customWidth="1"/>
    <col min="15369" max="15369" width="11.42578125" style="5"/>
    <col min="15370" max="15370" width="18.42578125" style="5" customWidth="1"/>
    <col min="15371" max="15616" width="11.42578125" style="5"/>
    <col min="15617" max="15617" width="39.85546875" style="5" customWidth="1"/>
    <col min="15618" max="15618" width="18.5703125" style="5" customWidth="1"/>
    <col min="15619" max="15619" width="18.42578125" style="5" customWidth="1"/>
    <col min="15620" max="15620" width="14.28515625" style="5" customWidth="1"/>
    <col min="15621" max="15621" width="13.7109375" style="5" customWidth="1"/>
    <col min="15622" max="15623" width="11.42578125" style="5"/>
    <col min="15624" max="15624" width="15.7109375" style="5" customWidth="1"/>
    <col min="15625" max="15625" width="11.42578125" style="5"/>
    <col min="15626" max="15626" width="18.42578125" style="5" customWidth="1"/>
    <col min="15627" max="15872" width="11.42578125" style="5"/>
    <col min="15873" max="15873" width="39.85546875" style="5" customWidth="1"/>
    <col min="15874" max="15874" width="18.5703125" style="5" customWidth="1"/>
    <col min="15875" max="15875" width="18.42578125" style="5" customWidth="1"/>
    <col min="15876" max="15876" width="14.28515625" style="5" customWidth="1"/>
    <col min="15877" max="15877" width="13.7109375" style="5" customWidth="1"/>
    <col min="15878" max="15879" width="11.42578125" style="5"/>
    <col min="15880" max="15880" width="15.7109375" style="5" customWidth="1"/>
    <col min="15881" max="15881" width="11.42578125" style="5"/>
    <col min="15882" max="15882" width="18.42578125" style="5" customWidth="1"/>
    <col min="15883" max="16128" width="11.42578125" style="5"/>
    <col min="16129" max="16129" width="39.85546875" style="5" customWidth="1"/>
    <col min="16130" max="16130" width="18.5703125" style="5" customWidth="1"/>
    <col min="16131" max="16131" width="18.42578125" style="5" customWidth="1"/>
    <col min="16132" max="16132" width="14.28515625" style="5" customWidth="1"/>
    <col min="16133" max="16133" width="13.7109375" style="5" customWidth="1"/>
    <col min="16134" max="16135" width="11.42578125" style="5"/>
    <col min="16136" max="16136" width="15.7109375" style="5" customWidth="1"/>
    <col min="16137" max="16137" width="11.42578125" style="5"/>
    <col min="16138" max="16138" width="18.42578125" style="5" customWidth="1"/>
    <col min="16139" max="16384" width="11.42578125" style="5"/>
  </cols>
  <sheetData>
    <row r="1" spans="1:6" ht="15.75" x14ac:dyDescent="0.25">
      <c r="A1" s="292" t="s">
        <v>37</v>
      </c>
      <c r="B1" s="292"/>
      <c r="C1" s="292"/>
      <c r="D1" s="292"/>
      <c r="E1" s="292"/>
      <c r="F1" s="134"/>
    </row>
    <row r="2" spans="1:6" x14ac:dyDescent="0.25">
      <c r="A2" s="293" t="s">
        <v>0</v>
      </c>
      <c r="B2" s="293"/>
      <c r="C2" s="293"/>
      <c r="D2" s="293"/>
      <c r="E2" s="293"/>
      <c r="F2" s="134"/>
    </row>
    <row r="3" spans="1:6" x14ac:dyDescent="0.25">
      <c r="A3" s="294"/>
      <c r="B3" s="294"/>
      <c r="C3" s="294"/>
      <c r="D3" s="294"/>
      <c r="E3" s="294"/>
      <c r="F3" s="134"/>
    </row>
    <row r="4" spans="1:6" ht="30" x14ac:dyDescent="0.25">
      <c r="A4" s="259"/>
      <c r="B4" s="272" t="s">
        <v>1</v>
      </c>
      <c r="C4" s="262" t="s">
        <v>2</v>
      </c>
      <c r="D4" s="295" t="s">
        <v>3</v>
      </c>
      <c r="E4" s="296"/>
      <c r="F4" s="134"/>
    </row>
    <row r="5" spans="1:6" x14ac:dyDescent="0.25">
      <c r="A5" s="267" t="s">
        <v>4</v>
      </c>
      <c r="B5" s="250"/>
      <c r="C5" s="250"/>
      <c r="D5" s="297" t="s">
        <v>5</v>
      </c>
      <c r="E5" s="266"/>
      <c r="F5" s="134"/>
    </row>
    <row r="6" spans="1:6" x14ac:dyDescent="0.25">
      <c r="A6" s="263"/>
      <c r="B6" s="247" t="s">
        <v>6</v>
      </c>
      <c r="C6" s="247" t="s">
        <v>7</v>
      </c>
      <c r="D6" s="298"/>
      <c r="E6" s="247" t="s">
        <v>8</v>
      </c>
      <c r="F6" s="134"/>
    </row>
    <row r="7" spans="1:6" x14ac:dyDescent="0.25">
      <c r="A7" s="248" t="s">
        <v>9</v>
      </c>
      <c r="B7" s="244">
        <v>2861930.5128800003</v>
      </c>
      <c r="C7" s="244">
        <v>10623.62968</v>
      </c>
      <c r="D7" s="244">
        <v>2897349.6942400001</v>
      </c>
      <c r="E7" s="275">
        <v>63.408528661766894</v>
      </c>
      <c r="F7" s="134"/>
    </row>
    <row r="8" spans="1:6" x14ac:dyDescent="0.25">
      <c r="A8" s="242" t="s">
        <v>10</v>
      </c>
      <c r="B8" s="243">
        <v>2393897.6439999999</v>
      </c>
      <c r="C8" s="243"/>
      <c r="D8" s="243">
        <v>2393897.6439999999</v>
      </c>
      <c r="E8" s="246">
        <v>52.390493306753008</v>
      </c>
      <c r="F8" s="287"/>
    </row>
    <row r="9" spans="1:6" x14ac:dyDescent="0.25">
      <c r="A9" s="242" t="s">
        <v>11</v>
      </c>
      <c r="B9" s="243">
        <v>463510.76</v>
      </c>
      <c r="C9" s="243">
        <v>10100</v>
      </c>
      <c r="D9" s="243">
        <v>497184.16</v>
      </c>
      <c r="E9" s="246">
        <v>10.880884348580599</v>
      </c>
      <c r="F9" s="287"/>
    </row>
    <row r="10" spans="1:6" x14ac:dyDescent="0.25">
      <c r="A10" s="242" t="s">
        <v>12</v>
      </c>
      <c r="B10" s="243">
        <v>4521.1088799999998</v>
      </c>
      <c r="C10" s="243">
        <v>523.62968000000001</v>
      </c>
      <c r="D10" s="243">
        <v>6266.8902399999997</v>
      </c>
      <c r="E10" s="246">
        <v>0.13715100643328801</v>
      </c>
      <c r="F10" s="287"/>
    </row>
    <row r="11" spans="1:6" x14ac:dyDescent="0.25">
      <c r="A11" s="242" t="s">
        <v>13</v>
      </c>
      <c r="B11" s="243">
        <v>1</v>
      </c>
      <c r="C11" s="243"/>
      <c r="D11" s="243">
        <v>1</v>
      </c>
      <c r="E11" s="276">
        <v>0</v>
      </c>
      <c r="F11" s="287"/>
    </row>
    <row r="12" spans="1:6" x14ac:dyDescent="0.25">
      <c r="A12" s="242"/>
      <c r="B12" s="240"/>
      <c r="C12" s="240"/>
      <c r="D12" s="240"/>
      <c r="E12" s="252"/>
      <c r="F12" s="134"/>
    </row>
    <row r="13" spans="1:6" x14ac:dyDescent="0.25">
      <c r="A13" s="248" t="s">
        <v>14</v>
      </c>
      <c r="B13" s="244">
        <v>1011171.3495999998</v>
      </c>
      <c r="C13" s="244">
        <v>198205.13021999999</v>
      </c>
      <c r="D13" s="244">
        <v>1671987.2537599998</v>
      </c>
      <c r="E13" s="275">
        <v>36.59147133823307</v>
      </c>
      <c r="F13" s="134"/>
    </row>
    <row r="14" spans="1:6" x14ac:dyDescent="0.25">
      <c r="A14" s="242"/>
      <c r="B14" s="240"/>
      <c r="C14" s="240"/>
      <c r="D14" s="240"/>
      <c r="E14" s="261"/>
      <c r="F14" s="134"/>
    </row>
    <row r="15" spans="1:6" ht="16.5" x14ac:dyDescent="0.35">
      <c r="A15" s="253" t="s">
        <v>15</v>
      </c>
      <c r="B15" s="277">
        <v>29108.1</v>
      </c>
      <c r="C15" s="278"/>
      <c r="D15" s="277">
        <v>29108.1</v>
      </c>
      <c r="E15" s="279">
        <v>0.637031295821893</v>
      </c>
      <c r="F15" s="134"/>
    </row>
    <row r="16" spans="1:6" x14ac:dyDescent="0.25">
      <c r="A16" s="242" t="s">
        <v>30</v>
      </c>
      <c r="B16" s="243">
        <v>29108.1</v>
      </c>
      <c r="C16" s="243"/>
      <c r="D16" s="243">
        <v>29108.1</v>
      </c>
      <c r="E16" s="246">
        <v>0.637031295821893</v>
      </c>
      <c r="F16" s="287"/>
    </row>
    <row r="17" spans="1:6" x14ac:dyDescent="0.25">
      <c r="A17" s="242"/>
      <c r="B17" s="240"/>
      <c r="C17" s="240"/>
      <c r="D17" s="240"/>
      <c r="E17" s="258"/>
      <c r="F17" s="287"/>
    </row>
    <row r="18" spans="1:6" ht="16.5" x14ac:dyDescent="0.35">
      <c r="A18" s="280" t="s">
        <v>17</v>
      </c>
      <c r="B18" s="277">
        <v>437782.11813999998</v>
      </c>
      <c r="C18" s="277"/>
      <c r="D18" s="277">
        <v>437782.11813999998</v>
      </c>
      <c r="E18" s="279">
        <v>9.5808695863480402</v>
      </c>
      <c r="F18" s="287"/>
    </row>
    <row r="19" spans="1:6" x14ac:dyDescent="0.25">
      <c r="A19" s="242"/>
      <c r="B19" s="240"/>
      <c r="C19" s="270"/>
      <c r="D19" s="241"/>
      <c r="E19" s="252"/>
      <c r="F19" s="134"/>
    </row>
    <row r="20" spans="1:6" ht="16.5" x14ac:dyDescent="0.35">
      <c r="A20" s="253" t="s">
        <v>18</v>
      </c>
      <c r="B20" s="277">
        <v>544281.13145999995</v>
      </c>
      <c r="C20" s="277"/>
      <c r="D20" s="277">
        <v>544281.13145999995</v>
      </c>
      <c r="E20" s="279">
        <v>11.911602422190738</v>
      </c>
      <c r="F20" s="134"/>
    </row>
    <row r="21" spans="1:6" x14ac:dyDescent="0.25">
      <c r="A21" s="242" t="s">
        <v>22</v>
      </c>
      <c r="B21" s="245">
        <v>310144.92300000001</v>
      </c>
      <c r="C21" s="245"/>
      <c r="D21" s="245">
        <v>310144.92300000001</v>
      </c>
      <c r="E21" s="264">
        <v>6.7875272584356701</v>
      </c>
      <c r="F21" s="287"/>
    </row>
    <row r="22" spans="1:6" x14ac:dyDescent="0.25">
      <c r="A22" s="242" t="s">
        <v>19</v>
      </c>
      <c r="B22" s="245">
        <v>134893.19628</v>
      </c>
      <c r="C22" s="245"/>
      <c r="D22" s="245">
        <v>134893.19628</v>
      </c>
      <c r="E22" s="264">
        <v>2.9521400443108798</v>
      </c>
      <c r="F22" s="287"/>
    </row>
    <row r="23" spans="1:6" x14ac:dyDescent="0.25">
      <c r="A23" s="242" t="s">
        <v>16</v>
      </c>
      <c r="B23" s="245">
        <v>36700.836000000003</v>
      </c>
      <c r="C23" s="245"/>
      <c r="D23" s="245">
        <v>36700.836000000003</v>
      </c>
      <c r="E23" s="264">
        <v>0.80319846073178303</v>
      </c>
      <c r="F23" s="287"/>
    </row>
    <row r="24" spans="1:6" x14ac:dyDescent="0.25">
      <c r="A24" s="242" t="s">
        <v>21</v>
      </c>
      <c r="B24" s="245">
        <v>22335.343150000001</v>
      </c>
      <c r="C24" s="245"/>
      <c r="D24" s="245">
        <v>22335.343150000001</v>
      </c>
      <c r="E24" s="264">
        <v>0.48880938946448393</v>
      </c>
      <c r="F24" s="287"/>
    </row>
    <row r="25" spans="1:6" x14ac:dyDescent="0.25">
      <c r="A25" s="242" t="s">
        <v>31</v>
      </c>
      <c r="B25" s="245">
        <v>18828.554179999999</v>
      </c>
      <c r="C25" s="245"/>
      <c r="D25" s="245">
        <v>18828.554179999999</v>
      </c>
      <c r="E25" s="264">
        <v>0.41206324932709898</v>
      </c>
      <c r="F25" s="287"/>
    </row>
    <row r="26" spans="1:6" x14ac:dyDescent="0.25">
      <c r="A26" s="242" t="s">
        <v>30</v>
      </c>
      <c r="B26" s="245">
        <v>9215.9699999999993</v>
      </c>
      <c r="C26" s="245"/>
      <c r="D26" s="245">
        <v>9215.9699999999993</v>
      </c>
      <c r="E26" s="264">
        <v>0.20169167040637098</v>
      </c>
      <c r="F26" s="287"/>
    </row>
    <row r="27" spans="1:6" x14ac:dyDescent="0.25">
      <c r="A27" s="242" t="s">
        <v>23</v>
      </c>
      <c r="B27" s="245">
        <v>7565.37835</v>
      </c>
      <c r="C27" s="245"/>
      <c r="D27" s="245">
        <v>7565.37835</v>
      </c>
      <c r="E27" s="264">
        <v>0.165568442244028</v>
      </c>
      <c r="F27" s="287"/>
    </row>
    <row r="28" spans="1:6" x14ac:dyDescent="0.25">
      <c r="A28" s="242" t="s">
        <v>29</v>
      </c>
      <c r="B28" s="245">
        <v>2522.3992499999999</v>
      </c>
      <c r="C28" s="245"/>
      <c r="D28" s="245">
        <v>2522.3992499999999</v>
      </c>
      <c r="E28" s="264">
        <v>5.5202753281996204E-2</v>
      </c>
      <c r="F28" s="287"/>
    </row>
    <row r="29" spans="1:6" x14ac:dyDescent="0.25">
      <c r="A29" s="242" t="s">
        <v>20</v>
      </c>
      <c r="B29" s="245">
        <v>2074.53125</v>
      </c>
      <c r="C29" s="245"/>
      <c r="D29" s="245">
        <v>2074.53125</v>
      </c>
      <c r="E29" s="264">
        <v>4.5401153988426299E-2</v>
      </c>
      <c r="F29" s="287"/>
    </row>
    <row r="30" spans="1:6" x14ac:dyDescent="0.25">
      <c r="A30" s="242"/>
      <c r="B30" s="241"/>
      <c r="C30" s="241"/>
      <c r="D30" s="241"/>
      <c r="E30" s="249"/>
      <c r="F30" s="134"/>
    </row>
    <row r="31" spans="1:6" ht="16.5" x14ac:dyDescent="0.35">
      <c r="A31" s="260" t="s">
        <v>24</v>
      </c>
      <c r="B31" s="239"/>
      <c r="C31" s="281">
        <v>198205.13021999999</v>
      </c>
      <c r="D31" s="281">
        <v>660815.90416000003</v>
      </c>
      <c r="E31" s="282">
        <v>14.461968033872399</v>
      </c>
      <c r="F31" s="134"/>
    </row>
    <row r="32" spans="1:6" x14ac:dyDescent="0.25">
      <c r="A32" s="242" t="s">
        <v>25</v>
      </c>
      <c r="B32" s="240"/>
      <c r="C32" s="255">
        <v>133143.73134999999</v>
      </c>
      <c r="D32" s="245">
        <v>443901.20032</v>
      </c>
      <c r="E32" s="246">
        <v>9.7147858107105396</v>
      </c>
      <c r="F32" s="287"/>
    </row>
    <row r="33" spans="1:13" x14ac:dyDescent="0.25">
      <c r="A33" s="242" t="s">
        <v>26</v>
      </c>
      <c r="B33" s="240"/>
      <c r="C33" s="255">
        <v>65061.398869999997</v>
      </c>
      <c r="D33" s="245">
        <v>216914.70384</v>
      </c>
      <c r="E33" s="246">
        <v>4.7471822231618503</v>
      </c>
      <c r="F33" s="287"/>
      <c r="G33" s="134"/>
      <c r="H33" s="134"/>
      <c r="I33" s="134"/>
      <c r="J33" s="134"/>
      <c r="K33" s="134"/>
      <c r="L33" s="134"/>
      <c r="M33" s="134"/>
    </row>
    <row r="34" spans="1:13" x14ac:dyDescent="0.25">
      <c r="A34" s="274"/>
      <c r="B34" s="241"/>
      <c r="C34" s="241"/>
      <c r="D34" s="241"/>
      <c r="E34" s="249"/>
      <c r="F34" s="134"/>
      <c r="G34" s="134"/>
      <c r="H34" s="134"/>
      <c r="I34" s="134"/>
      <c r="J34" s="134"/>
      <c r="K34" s="134"/>
      <c r="L34" s="134"/>
      <c r="M34" s="134"/>
    </row>
    <row r="35" spans="1:13" x14ac:dyDescent="0.25">
      <c r="A35" s="242"/>
      <c r="B35" s="254"/>
      <c r="C35" s="269"/>
      <c r="D35" s="273"/>
      <c r="E35" s="256"/>
      <c r="F35" s="134"/>
      <c r="G35" s="134"/>
      <c r="H35" s="134"/>
      <c r="I35" s="134"/>
      <c r="J35" s="134"/>
      <c r="K35" s="134"/>
      <c r="L35" s="134"/>
      <c r="M35" s="134"/>
    </row>
    <row r="36" spans="1:13" x14ac:dyDescent="0.25">
      <c r="A36" s="271" t="s">
        <v>3</v>
      </c>
      <c r="B36" s="284">
        <v>3873101.8624800001</v>
      </c>
      <c r="C36" s="284">
        <v>208828.7599</v>
      </c>
      <c r="D36" s="284">
        <v>4569336.9479999999</v>
      </c>
      <c r="E36" s="285">
        <v>99.999999999999972</v>
      </c>
      <c r="F36" s="287"/>
      <c r="G36" s="134"/>
      <c r="H36" s="134"/>
      <c r="I36" s="134"/>
      <c r="J36" s="134"/>
      <c r="K36" s="134"/>
      <c r="L36" s="134"/>
      <c r="M36" s="288"/>
    </row>
    <row r="37" spans="1:13" x14ac:dyDescent="0.25">
      <c r="A37" s="257" t="s">
        <v>27</v>
      </c>
      <c r="B37" s="265">
        <v>3.3340000000000001</v>
      </c>
      <c r="C37" s="251"/>
      <c r="D37" s="251"/>
      <c r="E37" s="268"/>
      <c r="F37" s="134"/>
      <c r="G37" s="134"/>
      <c r="H37" s="134"/>
      <c r="I37" s="134"/>
      <c r="J37" s="134"/>
      <c r="K37" s="134"/>
      <c r="L37" s="134"/>
      <c r="M37" s="288"/>
    </row>
    <row r="38" spans="1:13" x14ac:dyDescent="0.2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288"/>
    </row>
    <row r="39" spans="1:13" x14ac:dyDescent="0.25">
      <c r="A39" s="134" t="s">
        <v>28</v>
      </c>
      <c r="B39" s="286">
        <v>0.84762885875055849</v>
      </c>
      <c r="C39" s="286">
        <v>0.15237114124944151</v>
      </c>
      <c r="D39" s="283"/>
      <c r="E39" s="283"/>
      <c r="F39" s="134"/>
      <c r="G39" s="134"/>
      <c r="H39" s="134"/>
      <c r="I39" s="134"/>
      <c r="J39" s="134"/>
      <c r="K39" s="134"/>
      <c r="L39" s="134"/>
      <c r="M39" s="288"/>
    </row>
    <row r="40" spans="1:13" x14ac:dyDescent="0.2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288"/>
    </row>
    <row r="41" spans="1:13" x14ac:dyDescent="0.2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288"/>
    </row>
    <row r="42" spans="1:13" x14ac:dyDescent="0.2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288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36"/>
    </sheetView>
  </sheetViews>
  <sheetFormatPr baseColWidth="10" defaultRowHeight="15" x14ac:dyDescent="0.25"/>
  <cols>
    <col min="1" max="1" width="45" style="5" customWidth="1"/>
    <col min="2" max="2" width="15.42578125" style="5" customWidth="1"/>
    <col min="3" max="3" width="15" style="5" customWidth="1"/>
    <col min="4" max="4" width="11.42578125" style="5"/>
    <col min="5" max="5" width="13.5703125" style="5" customWidth="1"/>
    <col min="6" max="16384" width="11.42578125" style="5"/>
  </cols>
  <sheetData>
    <row r="1" spans="1:5" ht="15.75" x14ac:dyDescent="0.25">
      <c r="A1" s="292" t="s">
        <v>39</v>
      </c>
      <c r="B1" s="292"/>
      <c r="C1" s="292"/>
      <c r="D1" s="292"/>
      <c r="E1" s="292"/>
    </row>
    <row r="2" spans="1:5" x14ac:dyDescent="0.25">
      <c r="A2" s="293" t="s">
        <v>0</v>
      </c>
      <c r="B2" s="293"/>
      <c r="C2" s="293"/>
      <c r="D2" s="293"/>
      <c r="E2" s="293"/>
    </row>
    <row r="3" spans="1:5" x14ac:dyDescent="0.25">
      <c r="A3" s="294"/>
      <c r="B3" s="294"/>
      <c r="C3" s="294"/>
      <c r="D3" s="294"/>
      <c r="E3" s="294"/>
    </row>
    <row r="4" spans="1:5" ht="45" x14ac:dyDescent="0.25">
      <c r="A4" s="259"/>
      <c r="B4" s="272" t="s">
        <v>1</v>
      </c>
      <c r="C4" s="262" t="s">
        <v>2</v>
      </c>
      <c r="D4" s="295" t="s">
        <v>3</v>
      </c>
      <c r="E4" s="296"/>
    </row>
    <row r="5" spans="1:5" x14ac:dyDescent="0.25">
      <c r="A5" s="267" t="s">
        <v>4</v>
      </c>
      <c r="B5" s="250"/>
      <c r="C5" s="250"/>
      <c r="D5" s="297" t="s">
        <v>5</v>
      </c>
      <c r="E5" s="266"/>
    </row>
    <row r="6" spans="1:5" x14ac:dyDescent="0.25">
      <c r="A6" s="263"/>
      <c r="B6" s="247" t="s">
        <v>6</v>
      </c>
      <c r="C6" s="247" t="s">
        <v>7</v>
      </c>
      <c r="D6" s="298"/>
      <c r="E6" s="247" t="s">
        <v>8</v>
      </c>
    </row>
    <row r="7" spans="1:5" x14ac:dyDescent="0.25">
      <c r="A7" s="248" t="s">
        <v>9</v>
      </c>
      <c r="B7" s="244">
        <f>SUM(B8:B11)</f>
        <v>3680271.6726899999</v>
      </c>
      <c r="C7" s="244">
        <f>SUM(C8:C11)</f>
        <v>10044.702590000001</v>
      </c>
      <c r="D7" s="244">
        <f>SUM(D8:D11)</f>
        <v>3713891.29226</v>
      </c>
      <c r="E7" s="275">
        <f>SUM(E8:E11)</f>
        <v>72.957072165965684</v>
      </c>
    </row>
    <row r="8" spans="1:5" x14ac:dyDescent="0.25">
      <c r="A8" s="242" t="s">
        <v>10</v>
      </c>
      <c r="B8" s="243">
        <v>3397452.17</v>
      </c>
      <c r="C8" s="243">
        <v>0</v>
      </c>
      <c r="D8" s="243">
        <v>3397452.17</v>
      </c>
      <c r="E8" s="246">
        <v>66.740841446954107</v>
      </c>
    </row>
    <row r="9" spans="1:5" x14ac:dyDescent="0.25">
      <c r="A9" s="242" t="s">
        <v>11</v>
      </c>
      <c r="B9" s="243">
        <v>279771.06</v>
      </c>
      <c r="C9" s="243">
        <v>3771.1750000000002</v>
      </c>
      <c r="D9" s="243">
        <v>292393.18271999998</v>
      </c>
      <c r="E9" s="246">
        <v>5.7438827896982003</v>
      </c>
    </row>
    <row r="10" spans="1:5" x14ac:dyDescent="0.25">
      <c r="A10" s="242" t="s">
        <v>12</v>
      </c>
      <c r="B10" s="243">
        <v>3047.4426899999999</v>
      </c>
      <c r="C10" s="243">
        <v>6273.5275899999997</v>
      </c>
      <c r="D10" s="243">
        <v>24044.939539999999</v>
      </c>
      <c r="E10" s="246">
        <v>0.47234792931337699</v>
      </c>
    </row>
    <row r="11" spans="1:5" x14ac:dyDescent="0.25">
      <c r="A11" s="242" t="s">
        <v>13</v>
      </c>
      <c r="B11" s="243">
        <v>1</v>
      </c>
      <c r="C11" s="243">
        <v>0</v>
      </c>
      <c r="D11" s="243">
        <v>1</v>
      </c>
      <c r="E11" s="246">
        <v>0</v>
      </c>
    </row>
    <row r="12" spans="1:5" x14ac:dyDescent="0.25">
      <c r="A12" s="242"/>
      <c r="B12" s="240"/>
      <c r="C12" s="240"/>
      <c r="D12" s="240"/>
      <c r="E12" s="252"/>
    </row>
    <row r="13" spans="1:5" x14ac:dyDescent="0.25">
      <c r="A13" s="248" t="s">
        <v>14</v>
      </c>
      <c r="B13" s="244">
        <f>+B15+B17+B28</f>
        <v>621308.38351000007</v>
      </c>
      <c r="C13" s="244">
        <f>+C15+C17+C28</f>
        <v>225669.48383000001</v>
      </c>
      <c r="D13" s="244">
        <f>+D15+D17+D28</f>
        <v>1376624.14589</v>
      </c>
      <c r="E13" s="98">
        <f>+E15+E17+E28</f>
        <v>27.042927834034291</v>
      </c>
    </row>
    <row r="14" spans="1:5" x14ac:dyDescent="0.25">
      <c r="A14" s="242"/>
      <c r="B14" s="240"/>
      <c r="C14" s="240"/>
      <c r="D14" s="240"/>
      <c r="E14" s="258"/>
    </row>
    <row r="15" spans="1:5" ht="16.5" x14ac:dyDescent="0.35">
      <c r="A15" s="280" t="s">
        <v>17</v>
      </c>
      <c r="B15" s="277">
        <v>148463.40606000001</v>
      </c>
      <c r="C15" s="277"/>
      <c r="D15" s="277">
        <v>148463.40606000001</v>
      </c>
      <c r="E15" s="279">
        <v>2.9164715641972498</v>
      </c>
    </row>
    <row r="16" spans="1:5" x14ac:dyDescent="0.25">
      <c r="A16" s="242"/>
      <c r="B16" s="240"/>
      <c r="C16" s="270"/>
      <c r="D16" s="241"/>
      <c r="E16" s="252"/>
    </row>
    <row r="17" spans="1:5" ht="16.5" x14ac:dyDescent="0.35">
      <c r="A17" s="253" t="s">
        <v>18</v>
      </c>
      <c r="B17" s="277">
        <v>472844.97745000001</v>
      </c>
      <c r="C17" s="277"/>
      <c r="D17" s="277">
        <v>472844.97745000001</v>
      </c>
      <c r="E17" s="279">
        <v>9.2887464164003397</v>
      </c>
    </row>
    <row r="18" spans="1:5" x14ac:dyDescent="0.25">
      <c r="A18" s="242" t="s">
        <v>19</v>
      </c>
      <c r="B18" s="245">
        <v>144938.47140000001</v>
      </c>
      <c r="C18" s="245"/>
      <c r="D18" s="245">
        <v>144938.47140000001</v>
      </c>
      <c r="E18" s="264">
        <v>2.8472264082738499</v>
      </c>
    </row>
    <row r="19" spans="1:5" x14ac:dyDescent="0.25">
      <c r="A19" s="242" t="s">
        <v>22</v>
      </c>
      <c r="B19" s="245">
        <v>114576.867</v>
      </c>
      <c r="C19" s="245"/>
      <c r="D19" s="245">
        <v>114576.867</v>
      </c>
      <c r="E19" s="264">
        <v>2.2507915141409498</v>
      </c>
    </row>
    <row r="20" spans="1:5" x14ac:dyDescent="0.25">
      <c r="A20" s="242" t="s">
        <v>21</v>
      </c>
      <c r="B20" s="245">
        <v>86247.768899999995</v>
      </c>
      <c r="C20" s="245"/>
      <c r="D20" s="245">
        <v>86247.768899999995</v>
      </c>
      <c r="E20" s="264">
        <v>1.6942839461102501</v>
      </c>
    </row>
    <row r="21" spans="1:5" x14ac:dyDescent="0.25">
      <c r="A21" s="242" t="s">
        <v>40</v>
      </c>
      <c r="B21" s="245">
        <v>67123.017000000007</v>
      </c>
      <c r="C21" s="245"/>
      <c r="D21" s="245">
        <v>67123.017000000007</v>
      </c>
      <c r="E21" s="264">
        <v>1.3185900524504499</v>
      </c>
    </row>
    <row r="22" spans="1:5" x14ac:dyDescent="0.25">
      <c r="A22" s="242" t="s">
        <v>31</v>
      </c>
      <c r="B22" s="245">
        <v>19752.0157</v>
      </c>
      <c r="C22" s="245"/>
      <c r="D22" s="245">
        <v>19752.0157</v>
      </c>
      <c r="E22" s="264">
        <v>0.38801610210496301</v>
      </c>
    </row>
    <row r="23" spans="1:5" x14ac:dyDescent="0.25">
      <c r="A23" s="242" t="s">
        <v>30</v>
      </c>
      <c r="B23" s="245">
        <v>16734.900000000001</v>
      </c>
      <c r="C23" s="245"/>
      <c r="D23" s="245">
        <v>16734.900000000001</v>
      </c>
      <c r="E23" s="264">
        <v>0.32874673480116501</v>
      </c>
    </row>
    <row r="24" spans="1:5" x14ac:dyDescent="0.25">
      <c r="A24" s="242" t="s">
        <v>23</v>
      </c>
      <c r="B24" s="245">
        <v>11381.27945</v>
      </c>
      <c r="C24" s="245"/>
      <c r="D24" s="245">
        <v>11381.27945</v>
      </c>
      <c r="E24" s="264">
        <v>0.223578178360618</v>
      </c>
    </row>
    <row r="25" spans="1:5" x14ac:dyDescent="0.25">
      <c r="A25" s="242" t="s">
        <v>29</v>
      </c>
      <c r="B25" s="245">
        <v>10309.298000000001</v>
      </c>
      <c r="C25" s="245"/>
      <c r="D25" s="245">
        <v>10309.298000000001</v>
      </c>
      <c r="E25" s="264">
        <v>0.20251976740776398</v>
      </c>
    </row>
    <row r="26" spans="1:5" x14ac:dyDescent="0.25">
      <c r="A26" s="242" t="s">
        <v>20</v>
      </c>
      <c r="B26" s="245">
        <v>1781.36</v>
      </c>
      <c r="C26" s="245"/>
      <c r="D26" s="245">
        <v>1781.36</v>
      </c>
      <c r="E26" s="264">
        <v>3.4993712750324403E-2</v>
      </c>
    </row>
    <row r="27" spans="1:5" x14ac:dyDescent="0.25">
      <c r="A27" s="242"/>
      <c r="B27" s="241"/>
      <c r="C27" s="241"/>
      <c r="D27" s="241"/>
      <c r="E27" s="249"/>
    </row>
    <row r="28" spans="1:5" ht="16.5" x14ac:dyDescent="0.35">
      <c r="A28" s="260" t="s">
        <v>24</v>
      </c>
      <c r="B28" s="239"/>
      <c r="C28" s="281">
        <v>225669.48383000001</v>
      </c>
      <c r="D28" s="281">
        <v>755315.76237999997</v>
      </c>
      <c r="E28" s="282">
        <v>14.837709853436701</v>
      </c>
    </row>
    <row r="29" spans="1:5" x14ac:dyDescent="0.25">
      <c r="A29" s="242" t="s">
        <v>26</v>
      </c>
      <c r="B29" s="240"/>
      <c r="C29" s="255">
        <v>180669.48383000001</v>
      </c>
      <c r="D29" s="245">
        <v>604700.76237999997</v>
      </c>
      <c r="E29" s="246">
        <v>11.878971560284199</v>
      </c>
    </row>
    <row r="30" spans="1:5" x14ac:dyDescent="0.25">
      <c r="A30" s="242" t="s">
        <v>25</v>
      </c>
      <c r="B30" s="240"/>
      <c r="C30" s="255">
        <v>45000</v>
      </c>
      <c r="D30" s="245">
        <v>150615</v>
      </c>
      <c r="E30" s="246">
        <v>2.9587382931524799</v>
      </c>
    </row>
    <row r="31" spans="1:5" x14ac:dyDescent="0.25">
      <c r="A31" s="274"/>
      <c r="B31" s="241"/>
      <c r="C31" s="241"/>
      <c r="D31" s="241"/>
      <c r="E31" s="249"/>
    </row>
    <row r="32" spans="1:5" x14ac:dyDescent="0.25">
      <c r="A32" s="242"/>
      <c r="B32" s="254"/>
      <c r="C32" s="269"/>
      <c r="D32" s="273"/>
      <c r="E32" s="256"/>
    </row>
    <row r="33" spans="1:5" x14ac:dyDescent="0.25">
      <c r="A33" s="271" t="s">
        <v>3</v>
      </c>
      <c r="B33" s="284">
        <f>+B13+B7</f>
        <v>4301580.0561999995</v>
      </c>
      <c r="C33" s="284">
        <f>+C13+C7</f>
        <v>235714.18642000001</v>
      </c>
      <c r="D33" s="284">
        <f>+D13+D7</f>
        <v>5090515.4381499998</v>
      </c>
      <c r="E33" s="79">
        <f>+E13+E7</f>
        <v>99.999999999999972</v>
      </c>
    </row>
    <row r="34" spans="1:5" x14ac:dyDescent="0.25">
      <c r="A34" s="257" t="s">
        <v>27</v>
      </c>
      <c r="B34" s="291" t="str">
        <f>+"S/ "&amp;3.347</f>
        <v>S/ 3.347</v>
      </c>
      <c r="C34" s="251"/>
      <c r="D34" s="251"/>
      <c r="E34" s="268"/>
    </row>
    <row r="35" spans="1:5" x14ac:dyDescent="0.25">
      <c r="A35" s="186"/>
      <c r="B35" s="186"/>
      <c r="C35" s="186"/>
      <c r="D35" s="186"/>
      <c r="E35" s="186"/>
    </row>
    <row r="36" spans="1:5" x14ac:dyDescent="0.25">
      <c r="A36" s="186" t="s">
        <v>28</v>
      </c>
      <c r="B36" s="81">
        <f>+B33/D33</f>
        <v>0.84501856608911174</v>
      </c>
      <c r="C36" s="81">
        <f>1-B36</f>
        <v>0.15498143391088826</v>
      </c>
      <c r="D36" s="283"/>
      <c r="E36" s="283"/>
    </row>
    <row r="37" spans="1:5" x14ac:dyDescent="0.25">
      <c r="A37" s="11"/>
      <c r="B37" s="4"/>
      <c r="C37" s="4"/>
      <c r="D37" s="4"/>
      <c r="E37" s="24"/>
    </row>
    <row r="38" spans="1:5" x14ac:dyDescent="0.25">
      <c r="A38" s="25"/>
      <c r="B38" s="26"/>
      <c r="C38" s="1"/>
      <c r="D38" s="1"/>
      <c r="E38" s="27"/>
    </row>
    <row r="40" spans="1:5" x14ac:dyDescent="0.25">
      <c r="B40" s="29"/>
      <c r="C40" s="29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G15" sqref="G15"/>
    </sheetView>
  </sheetViews>
  <sheetFormatPr baseColWidth="10" defaultRowHeight="15" x14ac:dyDescent="0.25"/>
  <cols>
    <col min="1" max="1" width="46.140625" style="5" customWidth="1"/>
    <col min="2" max="2" width="13.42578125" style="5" customWidth="1"/>
    <col min="3" max="3" width="14.7109375" style="5" customWidth="1"/>
    <col min="4" max="16384" width="11.42578125" style="5"/>
  </cols>
  <sheetData>
    <row r="1" spans="1:5" ht="15.75" x14ac:dyDescent="0.25">
      <c r="A1" s="292" t="s">
        <v>48</v>
      </c>
      <c r="B1" s="292"/>
      <c r="C1" s="292"/>
      <c r="D1" s="292"/>
      <c r="E1" s="292"/>
    </row>
    <row r="2" spans="1:5" x14ac:dyDescent="0.25">
      <c r="A2" s="293" t="s">
        <v>0</v>
      </c>
      <c r="B2" s="293"/>
      <c r="C2" s="293"/>
      <c r="D2" s="293"/>
      <c r="E2" s="293"/>
    </row>
    <row r="3" spans="1:5" x14ac:dyDescent="0.25">
      <c r="A3" s="294"/>
      <c r="B3" s="294"/>
      <c r="C3" s="294"/>
      <c r="D3" s="294"/>
      <c r="E3" s="294"/>
    </row>
    <row r="4" spans="1:5" ht="45" x14ac:dyDescent="0.25">
      <c r="A4" s="259"/>
      <c r="B4" s="272" t="s">
        <v>1</v>
      </c>
      <c r="C4" s="262" t="s">
        <v>2</v>
      </c>
      <c r="D4" s="295" t="s">
        <v>3</v>
      </c>
      <c r="E4" s="296"/>
    </row>
    <row r="5" spans="1:5" x14ac:dyDescent="0.25">
      <c r="A5" s="267" t="s">
        <v>4</v>
      </c>
      <c r="B5" s="250"/>
      <c r="C5" s="250"/>
      <c r="D5" s="297" t="s">
        <v>5</v>
      </c>
      <c r="E5" s="266"/>
    </row>
    <row r="6" spans="1:5" x14ac:dyDescent="0.25">
      <c r="A6" s="263"/>
      <c r="B6" s="247" t="s">
        <v>6</v>
      </c>
      <c r="C6" s="247" t="s">
        <v>7</v>
      </c>
      <c r="D6" s="298"/>
      <c r="E6" s="247" t="s">
        <v>8</v>
      </c>
    </row>
    <row r="7" spans="1:5" x14ac:dyDescent="0.25">
      <c r="A7" s="248" t="s">
        <v>9</v>
      </c>
      <c r="B7" s="244">
        <v>3752510.9898100002</v>
      </c>
      <c r="C7" s="244">
        <v>3939.51224</v>
      </c>
      <c r="D7" s="244">
        <v>3765889.5733770402</v>
      </c>
      <c r="E7" s="275">
        <v>73.656850794387736</v>
      </c>
    </row>
    <row r="8" spans="1:5" x14ac:dyDescent="0.25">
      <c r="A8" s="242" t="s">
        <v>10</v>
      </c>
      <c r="B8" s="243">
        <v>3402891.5690000001</v>
      </c>
      <c r="C8" s="243"/>
      <c r="D8" s="243">
        <v>3402891.5690000001</v>
      </c>
      <c r="E8" s="246">
        <v>66.556990502126524</v>
      </c>
    </row>
    <row r="9" spans="1:5" x14ac:dyDescent="0.25">
      <c r="A9" s="242" t="s">
        <v>11</v>
      </c>
      <c r="B9" s="243">
        <v>279771.06</v>
      </c>
      <c r="C9" s="243">
        <v>3771.1750000000002</v>
      </c>
      <c r="D9" s="243">
        <v>292577.97029999999</v>
      </c>
      <c r="E9" s="246">
        <v>5.7225182746892731</v>
      </c>
    </row>
    <row r="10" spans="1:5" x14ac:dyDescent="0.25">
      <c r="A10" s="242" t="s">
        <v>12</v>
      </c>
      <c r="B10" s="243">
        <v>69847.360809999998</v>
      </c>
      <c r="C10" s="243">
        <v>168.33724000000001</v>
      </c>
      <c r="D10" s="243">
        <v>70419.034077039993</v>
      </c>
      <c r="E10" s="246">
        <v>1.3773224586206245</v>
      </c>
    </row>
    <row r="11" spans="1:5" x14ac:dyDescent="0.25">
      <c r="A11" s="242" t="s">
        <v>13</v>
      </c>
      <c r="B11" s="243">
        <v>1</v>
      </c>
      <c r="C11" s="243"/>
      <c r="D11" s="243">
        <v>1</v>
      </c>
      <c r="E11" s="246">
        <v>1.9558951307309939E-5</v>
      </c>
    </row>
    <row r="12" spans="1:5" x14ac:dyDescent="0.25">
      <c r="A12" s="242"/>
      <c r="B12" s="240"/>
      <c r="C12" s="240"/>
      <c r="D12" s="240"/>
      <c r="E12" s="252"/>
    </row>
    <row r="13" spans="1:5" x14ac:dyDescent="0.25">
      <c r="A13" s="248" t="s">
        <v>14</v>
      </c>
      <c r="B13" s="244">
        <v>580485.41280999989</v>
      </c>
      <c r="C13" s="244">
        <v>225669.48383000001</v>
      </c>
      <c r="D13" s="244">
        <v>1346858.9798999999</v>
      </c>
      <c r="E13" s="275">
        <v>26.343149125163734</v>
      </c>
    </row>
    <row r="14" spans="1:5" x14ac:dyDescent="0.25">
      <c r="A14" s="242"/>
      <c r="B14" s="240"/>
      <c r="C14" s="240"/>
      <c r="D14" s="240"/>
      <c r="E14" s="261"/>
    </row>
    <row r="15" spans="1:5" ht="16.5" x14ac:dyDescent="0.35">
      <c r="A15" s="280" t="s">
        <v>17</v>
      </c>
      <c r="B15" s="277">
        <v>118790.18754</v>
      </c>
      <c r="C15" s="277"/>
      <c r="D15" s="277">
        <v>118790.18754</v>
      </c>
      <c r="E15" s="279">
        <v>2.3234114867799498</v>
      </c>
    </row>
    <row r="16" spans="1:5" x14ac:dyDescent="0.25">
      <c r="A16" s="242"/>
      <c r="B16" s="240"/>
      <c r="C16" s="270"/>
      <c r="D16" s="241"/>
      <c r="E16" s="252"/>
    </row>
    <row r="17" spans="1:5" ht="16.5" x14ac:dyDescent="0.35">
      <c r="A17" s="253" t="s">
        <v>18</v>
      </c>
      <c r="B17" s="277">
        <v>461695.22526999994</v>
      </c>
      <c r="C17" s="277"/>
      <c r="D17" s="277">
        <v>461695.22526999994</v>
      </c>
      <c r="E17" s="279">
        <v>9.0302744022738679</v>
      </c>
    </row>
    <row r="18" spans="1:5" x14ac:dyDescent="0.25">
      <c r="A18" s="242" t="s">
        <v>49</v>
      </c>
      <c r="B18" s="245">
        <v>132477.86252</v>
      </c>
      <c r="C18" s="245"/>
      <c r="D18" s="245">
        <v>132477.86252</v>
      </c>
      <c r="E18" s="264">
        <v>2.5911280544058202</v>
      </c>
    </row>
    <row r="19" spans="1:5" x14ac:dyDescent="0.25">
      <c r="A19" s="242" t="s">
        <v>50</v>
      </c>
      <c r="B19" s="245">
        <v>116006.227</v>
      </c>
      <c r="C19" s="245"/>
      <c r="D19" s="245">
        <v>116006.227</v>
      </c>
      <c r="E19" s="264">
        <v>2.26896013830304</v>
      </c>
    </row>
    <row r="20" spans="1:5" x14ac:dyDescent="0.25">
      <c r="A20" s="242" t="s">
        <v>51</v>
      </c>
      <c r="B20" s="245">
        <v>86216.934949999995</v>
      </c>
      <c r="C20" s="245"/>
      <c r="D20" s="245">
        <v>86216.934949999995</v>
      </c>
      <c r="E20" s="264">
        <v>1.6863128273986199</v>
      </c>
    </row>
    <row r="21" spans="1:5" x14ac:dyDescent="0.25">
      <c r="A21" s="242" t="s">
        <v>52</v>
      </c>
      <c r="B21" s="245">
        <v>66956.224000000002</v>
      </c>
      <c r="C21" s="245"/>
      <c r="D21" s="245">
        <v>66956.224000000002</v>
      </c>
      <c r="E21" s="264">
        <v>1.30959352093478</v>
      </c>
    </row>
    <row r="22" spans="1:5" x14ac:dyDescent="0.25">
      <c r="A22" s="242" t="s">
        <v>53</v>
      </c>
      <c r="B22" s="245">
        <v>19809.540249999998</v>
      </c>
      <c r="C22" s="245"/>
      <c r="D22" s="245">
        <v>19809.540249999998</v>
      </c>
      <c r="E22" s="264">
        <v>0.387453831985757</v>
      </c>
    </row>
    <row r="23" spans="1:5" x14ac:dyDescent="0.25">
      <c r="A23" s="242" t="s">
        <v>54</v>
      </c>
      <c r="B23" s="245">
        <v>16751.13</v>
      </c>
      <c r="C23" s="245"/>
      <c r="D23" s="245">
        <v>16751.13</v>
      </c>
      <c r="E23" s="264">
        <v>0.32763453501105699</v>
      </c>
    </row>
    <row r="24" spans="1:5" x14ac:dyDescent="0.25">
      <c r="A24" s="242" t="s">
        <v>55</v>
      </c>
      <c r="B24" s="245">
        <v>11362.6888</v>
      </c>
      <c r="C24" s="245"/>
      <c r="D24" s="245">
        <v>11362.6888</v>
      </c>
      <c r="E24" s="264">
        <v>0.22224227628006901</v>
      </c>
    </row>
    <row r="25" spans="1:5" x14ac:dyDescent="0.25">
      <c r="A25" s="242" t="s">
        <v>56</v>
      </c>
      <c r="B25" s="245">
        <v>10330.33525</v>
      </c>
      <c r="C25" s="245"/>
      <c r="D25" s="245">
        <v>10330.33525</v>
      </c>
      <c r="E25" s="264">
        <v>0.20205052352540298</v>
      </c>
    </row>
    <row r="26" spans="1:5" x14ac:dyDescent="0.25">
      <c r="A26" s="242" t="s">
        <v>57</v>
      </c>
      <c r="B26" s="245">
        <v>1784.2825</v>
      </c>
      <c r="C26" s="245"/>
      <c r="D26" s="245">
        <v>1784.2825</v>
      </c>
      <c r="E26" s="264">
        <v>3.4898694429323099E-2</v>
      </c>
    </row>
    <row r="27" spans="1:5" x14ac:dyDescent="0.25">
      <c r="A27" s="242"/>
      <c r="B27" s="241"/>
      <c r="C27" s="241"/>
      <c r="D27" s="241"/>
      <c r="E27" s="249"/>
    </row>
    <row r="28" spans="1:5" ht="16.5" x14ac:dyDescent="0.35">
      <c r="A28" s="260" t="s">
        <v>24</v>
      </c>
      <c r="B28" s="239"/>
      <c r="C28" s="281">
        <v>225669.48383000001</v>
      </c>
      <c r="D28" s="281">
        <v>766373.56709000003</v>
      </c>
      <c r="E28" s="282">
        <v>14.989463236109918</v>
      </c>
    </row>
    <row r="29" spans="1:5" x14ac:dyDescent="0.25">
      <c r="A29" s="242" t="s">
        <v>26</v>
      </c>
      <c r="B29" s="240"/>
      <c r="C29" s="255">
        <v>180669.48383000001</v>
      </c>
      <c r="D29" s="245">
        <v>613553.56709000003</v>
      </c>
      <c r="E29" s="246">
        <v>12.000464306462199</v>
      </c>
    </row>
    <row r="30" spans="1:5" x14ac:dyDescent="0.25">
      <c r="A30" s="242" t="s">
        <v>25</v>
      </c>
      <c r="B30" s="240"/>
      <c r="C30" s="255">
        <v>45000</v>
      </c>
      <c r="D30" s="245">
        <v>152820</v>
      </c>
      <c r="E30" s="246">
        <v>2.9889989296477197</v>
      </c>
    </row>
    <row r="31" spans="1:5" x14ac:dyDescent="0.25">
      <c r="A31" s="274"/>
      <c r="B31" s="241"/>
      <c r="C31" s="241"/>
      <c r="D31" s="241"/>
      <c r="E31" s="249"/>
    </row>
    <row r="32" spans="1:5" x14ac:dyDescent="0.25">
      <c r="A32" s="242"/>
      <c r="B32" s="254"/>
      <c r="C32" s="269"/>
      <c r="D32" s="273"/>
      <c r="E32" s="256"/>
    </row>
    <row r="33" spans="1:5" x14ac:dyDescent="0.25">
      <c r="A33" s="271" t="s">
        <v>3</v>
      </c>
      <c r="B33" s="117">
        <v>4332996.4026199998</v>
      </c>
      <c r="C33" s="95">
        <v>229608.99607000002</v>
      </c>
      <c r="D33" s="95">
        <v>5112748.5532770399</v>
      </c>
      <c r="E33" s="102">
        <v>99.99999991955147</v>
      </c>
    </row>
    <row r="34" spans="1:5" x14ac:dyDescent="0.25">
      <c r="A34" s="257" t="s">
        <v>27</v>
      </c>
      <c r="B34" s="265">
        <v>3.3959999999999999</v>
      </c>
      <c r="C34" s="251"/>
      <c r="D34" s="251"/>
      <c r="E34" s="268"/>
    </row>
    <row r="35" spans="1:5" x14ac:dyDescent="0.25">
      <c r="A35" s="186"/>
      <c r="B35" s="186"/>
      <c r="C35" s="186"/>
      <c r="D35" s="186"/>
      <c r="E35" s="186"/>
    </row>
    <row r="36" spans="1:5" x14ac:dyDescent="0.25">
      <c r="A36" s="186" t="s">
        <v>28</v>
      </c>
      <c r="B36" s="81">
        <v>0.84748865653538652</v>
      </c>
      <c r="C36" s="81">
        <v>0.15251134346461348</v>
      </c>
      <c r="D36" s="283"/>
      <c r="E36" s="283"/>
    </row>
    <row r="37" spans="1:5" x14ac:dyDescent="0.25">
      <c r="A37" s="25"/>
      <c r="B37" s="26"/>
      <c r="C37" s="1"/>
      <c r="D37" s="1"/>
      <c r="E37" s="27"/>
    </row>
    <row r="39" spans="1:5" x14ac:dyDescent="0.25">
      <c r="B39" s="28"/>
      <c r="C39" s="28"/>
      <c r="D39" s="30"/>
      <c r="E39" s="30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G13" sqref="G13"/>
    </sheetView>
  </sheetViews>
  <sheetFormatPr baseColWidth="10" defaultRowHeight="15" x14ac:dyDescent="0.25"/>
  <cols>
    <col min="1" max="1" width="35.7109375" style="5" customWidth="1"/>
    <col min="2" max="2" width="13.7109375" style="5" customWidth="1"/>
    <col min="3" max="3" width="16.28515625" style="5" customWidth="1"/>
    <col min="4" max="16384" width="11.42578125" style="5"/>
  </cols>
  <sheetData>
    <row r="1" spans="1:5" ht="15.75" x14ac:dyDescent="0.25">
      <c r="A1" s="304" t="s">
        <v>58</v>
      </c>
      <c r="B1" s="304"/>
      <c r="C1" s="304"/>
      <c r="D1" s="304"/>
      <c r="E1" s="304"/>
    </row>
    <row r="2" spans="1:5" x14ac:dyDescent="0.25">
      <c r="A2" s="305" t="s">
        <v>0</v>
      </c>
      <c r="B2" s="305"/>
      <c r="C2" s="305"/>
      <c r="D2" s="305"/>
      <c r="E2" s="305"/>
    </row>
    <row r="3" spans="1:5" x14ac:dyDescent="0.25">
      <c r="A3" s="306"/>
      <c r="B3" s="306"/>
      <c r="C3" s="306"/>
      <c r="D3" s="306"/>
      <c r="E3" s="306"/>
    </row>
    <row r="4" spans="1:5" ht="30" x14ac:dyDescent="0.25">
      <c r="A4" s="307"/>
      <c r="B4" s="308" t="s">
        <v>1</v>
      </c>
      <c r="C4" s="309" t="s">
        <v>2</v>
      </c>
      <c r="D4" s="310" t="s">
        <v>3</v>
      </c>
      <c r="E4" s="311"/>
    </row>
    <row r="5" spans="1:5" x14ac:dyDescent="0.25">
      <c r="A5" s="312" t="s">
        <v>4</v>
      </c>
      <c r="B5" s="313"/>
      <c r="C5" s="313"/>
      <c r="D5" s="314" t="s">
        <v>5</v>
      </c>
      <c r="E5" s="315"/>
    </row>
    <row r="6" spans="1:5" x14ac:dyDescent="0.25">
      <c r="A6" s="316"/>
      <c r="B6" s="317" t="s">
        <v>6</v>
      </c>
      <c r="C6" s="317" t="s">
        <v>7</v>
      </c>
      <c r="D6" s="318"/>
      <c r="E6" s="317" t="s">
        <v>8</v>
      </c>
    </row>
    <row r="7" spans="1:5" x14ac:dyDescent="0.25">
      <c r="A7" s="319" t="s">
        <v>9</v>
      </c>
      <c r="B7" s="320">
        <f>SUM(B8:B11)</f>
        <v>3203968.1838099998</v>
      </c>
      <c r="C7" s="320">
        <f>SUM(C8:C11)</f>
        <v>3812.2054600000001</v>
      </c>
      <c r="D7" s="320">
        <f>SUM(D8:D11)</f>
        <v>3216601.8327100002</v>
      </c>
      <c r="E7" s="275">
        <f>SUM(E8:E11)</f>
        <v>71.267914778518616</v>
      </c>
    </row>
    <row r="8" spans="1:5" x14ac:dyDescent="0.25">
      <c r="A8" s="241" t="s">
        <v>10</v>
      </c>
      <c r="B8" s="240">
        <v>3178969.5959999999</v>
      </c>
      <c r="C8" s="240"/>
      <c r="D8" s="240">
        <v>3178969.5959999999</v>
      </c>
      <c r="E8" s="321">
        <v>70.434146490086306</v>
      </c>
    </row>
    <row r="9" spans="1:5" x14ac:dyDescent="0.25">
      <c r="A9" s="241" t="s">
        <v>11</v>
      </c>
      <c r="B9" s="240"/>
      <c r="C9" s="240">
        <v>3771.1750000000002</v>
      </c>
      <c r="D9" s="240">
        <v>12497.67395</v>
      </c>
      <c r="E9" s="321">
        <v>0.27690198701089896</v>
      </c>
    </row>
    <row r="10" spans="1:5" x14ac:dyDescent="0.25">
      <c r="A10" s="241" t="s">
        <v>12</v>
      </c>
      <c r="B10" s="240">
        <v>24997.587810000001</v>
      </c>
      <c r="C10" s="240">
        <v>41.030459999999998</v>
      </c>
      <c r="D10" s="240">
        <v>25133.562760000001</v>
      </c>
      <c r="E10" s="321">
        <v>0.55686630142140503</v>
      </c>
    </row>
    <row r="11" spans="1:5" x14ac:dyDescent="0.25">
      <c r="A11" s="241" t="s">
        <v>13</v>
      </c>
      <c r="B11" s="240">
        <v>1</v>
      </c>
      <c r="C11" s="240"/>
      <c r="D11" s="240">
        <v>1</v>
      </c>
      <c r="E11" s="322">
        <v>0</v>
      </c>
    </row>
    <row r="12" spans="1:5" x14ac:dyDescent="0.25">
      <c r="A12" s="241"/>
      <c r="B12" s="240"/>
      <c r="C12" s="240"/>
      <c r="D12" s="240"/>
      <c r="E12" s="321"/>
    </row>
    <row r="13" spans="1:5" x14ac:dyDescent="0.25">
      <c r="A13" s="248" t="s">
        <v>14</v>
      </c>
      <c r="B13" s="244">
        <f>+B15+B17+B27</f>
        <v>543323.71733999997</v>
      </c>
      <c r="C13" s="244">
        <v>227359.11507999999</v>
      </c>
      <c r="D13" s="244">
        <v>1296790.8247100001</v>
      </c>
      <c r="E13" s="275">
        <v>28.732063065199497</v>
      </c>
    </row>
    <row r="14" spans="1:5" x14ac:dyDescent="0.25">
      <c r="A14" s="241"/>
      <c r="B14" s="240"/>
      <c r="C14" s="240"/>
      <c r="D14" s="240"/>
      <c r="E14" s="321"/>
    </row>
    <row r="15" spans="1:5" ht="16.5" x14ac:dyDescent="0.35">
      <c r="A15" s="280" t="s">
        <v>17</v>
      </c>
      <c r="B15" s="323">
        <v>104013.14959</v>
      </c>
      <c r="C15" s="323"/>
      <c r="D15" s="323">
        <v>104013.14959</v>
      </c>
      <c r="E15" s="279">
        <v>2.30454466262763</v>
      </c>
    </row>
    <row r="16" spans="1:5" x14ac:dyDescent="0.25">
      <c r="A16" s="242"/>
      <c r="B16" s="240"/>
      <c r="C16" s="324"/>
      <c r="D16" s="241"/>
      <c r="E16" s="252"/>
    </row>
    <row r="17" spans="1:5" ht="16.5" x14ac:dyDescent="0.35">
      <c r="A17" s="253" t="s">
        <v>18</v>
      </c>
      <c r="B17" s="323">
        <f>SUM(B18:B25)</f>
        <v>439310.56774999999</v>
      </c>
      <c r="C17" s="323"/>
      <c r="D17" s="323">
        <v>439310.56774999999</v>
      </c>
      <c r="E17" s="279">
        <v>9.7334887765143812</v>
      </c>
    </row>
    <row r="18" spans="1:5" x14ac:dyDescent="0.25">
      <c r="A18" s="241" t="s">
        <v>19</v>
      </c>
      <c r="B18" s="241">
        <v>132294.56589999999</v>
      </c>
      <c r="C18" s="241"/>
      <c r="D18" s="241">
        <v>132294.56589999999</v>
      </c>
      <c r="E18" s="325">
        <v>2.93115569465263</v>
      </c>
    </row>
    <row r="19" spans="1:5" x14ac:dyDescent="0.25">
      <c r="A19" s="241" t="s">
        <v>22</v>
      </c>
      <c r="B19" s="241">
        <v>115891.66800000001</v>
      </c>
      <c r="C19" s="241"/>
      <c r="D19" s="241">
        <v>115891.66800000001</v>
      </c>
      <c r="E19" s="325">
        <v>2.5677284649602701</v>
      </c>
    </row>
    <row r="20" spans="1:5" x14ac:dyDescent="0.25">
      <c r="A20" s="241" t="s">
        <v>21</v>
      </c>
      <c r="B20" s="241">
        <v>86144.462249999997</v>
      </c>
      <c r="C20" s="241"/>
      <c r="D20" s="241">
        <v>86144.462249999997</v>
      </c>
      <c r="E20" s="325">
        <v>1.90864098891061</v>
      </c>
    </row>
    <row r="21" spans="1:5" x14ac:dyDescent="0.25">
      <c r="A21" s="241" t="s">
        <v>40</v>
      </c>
      <c r="B21" s="241">
        <v>66814.820999999996</v>
      </c>
      <c r="C21" s="241"/>
      <c r="D21" s="241">
        <v>66814.820999999996</v>
      </c>
      <c r="E21" s="325">
        <v>1.4803680085347</v>
      </c>
    </row>
    <row r="22" spans="1:5" x14ac:dyDescent="0.25">
      <c r="A22" s="241" t="s">
        <v>30</v>
      </c>
      <c r="B22" s="241">
        <v>16647.330000000002</v>
      </c>
      <c r="C22" s="241"/>
      <c r="D22" s="241">
        <v>16647.330000000002</v>
      </c>
      <c r="E22" s="325">
        <v>0.36884293620303199</v>
      </c>
    </row>
    <row r="23" spans="1:5" x14ac:dyDescent="0.25">
      <c r="A23" s="241" t="s">
        <v>29</v>
      </c>
      <c r="B23" s="241">
        <v>10317.0695</v>
      </c>
      <c r="C23" s="241"/>
      <c r="D23" s="241">
        <v>10317.0695</v>
      </c>
      <c r="E23" s="325">
        <v>0.22858790012517</v>
      </c>
    </row>
    <row r="24" spans="1:5" x14ac:dyDescent="0.25">
      <c r="A24" s="241" t="s">
        <v>23</v>
      </c>
      <c r="B24" s="241">
        <v>9418.4336000000003</v>
      </c>
      <c r="C24" s="241"/>
      <c r="D24" s="241">
        <v>9418.4336000000003</v>
      </c>
      <c r="E24" s="325">
        <v>0.20867746980790902</v>
      </c>
    </row>
    <row r="25" spans="1:5" x14ac:dyDescent="0.25">
      <c r="A25" s="241" t="s">
        <v>20</v>
      </c>
      <c r="B25" s="241">
        <v>1782.2175</v>
      </c>
      <c r="C25" s="241"/>
      <c r="D25" s="241">
        <v>1782.2175</v>
      </c>
      <c r="E25" s="325">
        <v>3.94873133200596E-2</v>
      </c>
    </row>
    <row r="26" spans="1:5" x14ac:dyDescent="0.25">
      <c r="A26" s="241"/>
      <c r="B26" s="241"/>
      <c r="C26" s="241"/>
      <c r="D26" s="241"/>
      <c r="E26" s="326"/>
    </row>
    <row r="27" spans="1:5" ht="16.5" x14ac:dyDescent="0.35">
      <c r="A27" s="327" t="s">
        <v>24</v>
      </c>
      <c r="B27" s="323"/>
      <c r="C27" s="323">
        <f>+C28+C29</f>
        <v>227359.11507999999</v>
      </c>
      <c r="D27" s="323">
        <f>+D28+D29</f>
        <v>753468.1073700001</v>
      </c>
      <c r="E27" s="279">
        <f>+E28+E29</f>
        <v>16.69405178233945</v>
      </c>
    </row>
    <row r="28" spans="1:5" x14ac:dyDescent="0.25">
      <c r="A28" s="241" t="s">
        <v>26</v>
      </c>
      <c r="B28" s="240"/>
      <c r="C28" s="328">
        <v>181484.86507999999</v>
      </c>
      <c r="D28" s="241">
        <v>601440.84287000005</v>
      </c>
      <c r="E28" s="321">
        <v>13.325692855046301</v>
      </c>
    </row>
    <row r="29" spans="1:5" x14ac:dyDescent="0.25">
      <c r="A29" s="241" t="s">
        <v>25</v>
      </c>
      <c r="B29" s="240"/>
      <c r="C29" s="328">
        <v>45874.25</v>
      </c>
      <c r="D29" s="241">
        <v>152027.26449999999</v>
      </c>
      <c r="E29" s="321">
        <v>3.3683589272931496</v>
      </c>
    </row>
    <row r="30" spans="1:5" x14ac:dyDescent="0.25">
      <c r="A30" s="329"/>
      <c r="B30" s="241"/>
      <c r="C30" s="241"/>
      <c r="D30" s="241"/>
      <c r="E30" s="326"/>
    </row>
    <row r="31" spans="1:5" x14ac:dyDescent="0.25">
      <c r="A31" s="241"/>
      <c r="B31" s="330"/>
      <c r="C31" s="331"/>
      <c r="D31" s="332"/>
      <c r="E31" s="333"/>
    </row>
    <row r="32" spans="1:5" x14ac:dyDescent="0.25">
      <c r="A32" s="334" t="s">
        <v>3</v>
      </c>
      <c r="B32" s="334">
        <f>+B7+B13</f>
        <v>3747291.9011499998</v>
      </c>
      <c r="C32" s="335">
        <f>+C7+C13</f>
        <v>231171.32053999999</v>
      </c>
      <c r="D32" s="334">
        <f>+D7+D13</f>
        <v>4513392.6574200001</v>
      </c>
      <c r="E32" s="336">
        <f>+E7+E13</f>
        <v>99.999977843718113</v>
      </c>
    </row>
    <row r="33" spans="1:5" x14ac:dyDescent="0.25">
      <c r="A33" s="337" t="s">
        <v>27</v>
      </c>
      <c r="B33" s="338" t="str">
        <f>+"S/ "&amp;3.314</f>
        <v>S/ 3.314</v>
      </c>
      <c r="C33" s="251"/>
      <c r="D33" s="251"/>
      <c r="E33" s="251"/>
    </row>
    <row r="34" spans="1:5" x14ac:dyDescent="0.25">
      <c r="A34" s="339"/>
      <c r="B34" s="339"/>
      <c r="C34" s="339"/>
      <c r="D34" s="339"/>
      <c r="E34" s="339"/>
    </row>
    <row r="35" spans="1:5" x14ac:dyDescent="0.25">
      <c r="A35" s="186" t="s">
        <v>28</v>
      </c>
      <c r="B35" s="81">
        <f>+B32/D32</f>
        <v>0.83026055687609335</v>
      </c>
      <c r="C35" s="81">
        <f>1-B35</f>
        <v>0.16973944312390665</v>
      </c>
      <c r="D35" s="339"/>
      <c r="E35" s="339"/>
    </row>
    <row r="36" spans="1:5" x14ac:dyDescent="0.25">
      <c r="A36" s="11"/>
      <c r="B36" s="31"/>
      <c r="C36" s="31"/>
      <c r="D36" s="31"/>
      <c r="E36" s="12"/>
    </row>
    <row r="37" spans="1:5" x14ac:dyDescent="0.25">
      <c r="A37" s="25"/>
      <c r="B37" s="26"/>
      <c r="C37" s="1"/>
      <c r="D37" s="1"/>
      <c r="E37" s="27"/>
    </row>
    <row r="38" spans="1:5" x14ac:dyDescent="0.25">
      <c r="B38" s="32"/>
    </row>
    <row r="39" spans="1:5" x14ac:dyDescent="0.25">
      <c r="B39" s="28"/>
      <c r="C39" s="28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D26" sqref="D26"/>
    </sheetView>
  </sheetViews>
  <sheetFormatPr baseColWidth="10" defaultRowHeight="15" x14ac:dyDescent="0.25"/>
  <cols>
    <col min="1" max="1" width="42.140625" style="5" customWidth="1"/>
    <col min="2" max="2" width="13.140625" style="5" customWidth="1"/>
    <col min="3" max="3" width="18.42578125" style="5" customWidth="1"/>
    <col min="4" max="4" width="14.140625" style="5" customWidth="1"/>
    <col min="5" max="5" width="14" style="5" customWidth="1"/>
    <col min="6" max="16384" width="11.42578125" style="5"/>
  </cols>
  <sheetData>
    <row r="1" spans="1:12" ht="15.75" x14ac:dyDescent="0.25">
      <c r="A1" s="292" t="s">
        <v>35</v>
      </c>
      <c r="B1" s="292"/>
      <c r="C1" s="292"/>
      <c r="D1" s="292"/>
      <c r="E1" s="292"/>
      <c r="F1" s="186"/>
      <c r="G1" s="186"/>
      <c r="H1" s="186"/>
      <c r="I1" s="186"/>
      <c r="J1" s="186"/>
      <c r="K1" s="186"/>
      <c r="L1" s="186"/>
    </row>
    <row r="2" spans="1:12" x14ac:dyDescent="0.25">
      <c r="A2" s="293" t="s">
        <v>0</v>
      </c>
      <c r="B2" s="293"/>
      <c r="C2" s="293"/>
      <c r="D2" s="293"/>
      <c r="E2" s="293"/>
      <c r="F2" s="186"/>
      <c r="G2" s="186"/>
      <c r="H2" s="186"/>
      <c r="I2" s="186"/>
      <c r="J2" s="186"/>
      <c r="K2" s="186"/>
      <c r="L2" s="186"/>
    </row>
    <row r="3" spans="1:12" x14ac:dyDescent="0.25">
      <c r="A3" s="294"/>
      <c r="B3" s="294"/>
      <c r="C3" s="294"/>
      <c r="D3" s="294"/>
      <c r="E3" s="294"/>
      <c r="F3" s="186"/>
      <c r="G3" s="186"/>
      <c r="H3" s="186"/>
      <c r="I3" s="186"/>
      <c r="J3" s="186"/>
      <c r="K3" s="186"/>
      <c r="L3" s="186"/>
    </row>
    <row r="4" spans="1:12" ht="30" x14ac:dyDescent="0.25">
      <c r="A4" s="202"/>
      <c r="B4" s="219" t="s">
        <v>1</v>
      </c>
      <c r="C4" s="204" t="s">
        <v>2</v>
      </c>
      <c r="D4" s="295" t="s">
        <v>3</v>
      </c>
      <c r="E4" s="296"/>
      <c r="F4" s="186"/>
      <c r="G4" s="186"/>
      <c r="H4" s="186"/>
      <c r="I4" s="186"/>
      <c r="J4" s="186"/>
      <c r="K4" s="186"/>
      <c r="L4" s="186"/>
    </row>
    <row r="5" spans="1:12" x14ac:dyDescent="0.25">
      <c r="A5" s="208" t="s">
        <v>4</v>
      </c>
      <c r="B5" s="196"/>
      <c r="C5" s="196"/>
      <c r="D5" s="297" t="s">
        <v>5</v>
      </c>
      <c r="E5" s="210"/>
      <c r="F5" s="186"/>
      <c r="G5" s="186"/>
      <c r="H5" s="186"/>
      <c r="I5" s="186"/>
      <c r="J5" s="186"/>
      <c r="K5" s="186"/>
      <c r="L5" s="186"/>
    </row>
    <row r="6" spans="1:12" x14ac:dyDescent="0.25">
      <c r="A6" s="215"/>
      <c r="B6" s="195" t="s">
        <v>6</v>
      </c>
      <c r="C6" s="195" t="s">
        <v>7</v>
      </c>
      <c r="D6" s="298"/>
      <c r="E6" s="195" t="s">
        <v>8</v>
      </c>
      <c r="F6" s="186"/>
      <c r="G6" s="186"/>
      <c r="H6" s="186"/>
      <c r="I6" s="186"/>
      <c r="J6" s="186"/>
      <c r="K6" s="186"/>
      <c r="L6" s="186"/>
    </row>
    <row r="7" spans="1:12" x14ac:dyDescent="0.25">
      <c r="A7" s="197" t="s">
        <v>9</v>
      </c>
      <c r="B7" s="192">
        <v>3024071.5567600001</v>
      </c>
      <c r="C7" s="192">
        <v>10139.439630000001</v>
      </c>
      <c r="D7" s="192">
        <v>3057562.12585</v>
      </c>
      <c r="E7" s="223">
        <v>66.639858982378982</v>
      </c>
      <c r="F7" s="186"/>
      <c r="G7" s="186"/>
      <c r="H7" s="231"/>
      <c r="I7" s="231"/>
      <c r="J7" s="186"/>
      <c r="K7" s="186"/>
      <c r="L7" s="186"/>
    </row>
    <row r="8" spans="1:12" x14ac:dyDescent="0.25">
      <c r="A8" s="190" t="s">
        <v>10</v>
      </c>
      <c r="B8" s="191">
        <v>2526890.6850000001</v>
      </c>
      <c r="C8" s="191"/>
      <c r="D8" s="191">
        <v>2526890.6850000001</v>
      </c>
      <c r="E8" s="194">
        <v>55.073842183767994</v>
      </c>
      <c r="F8" s="186"/>
      <c r="G8" s="235"/>
      <c r="H8" s="231"/>
      <c r="I8" s="231"/>
      <c r="J8" s="186"/>
      <c r="K8" s="236"/>
      <c r="L8" s="186"/>
    </row>
    <row r="9" spans="1:12" x14ac:dyDescent="0.25">
      <c r="A9" s="190" t="s">
        <v>11</v>
      </c>
      <c r="B9" s="191">
        <v>463510.76</v>
      </c>
      <c r="C9" s="191">
        <v>10100</v>
      </c>
      <c r="D9" s="191">
        <v>496871.06</v>
      </c>
      <c r="E9" s="194">
        <v>10.829355819213699</v>
      </c>
      <c r="F9" s="186"/>
      <c r="G9" s="235"/>
      <c r="H9" s="231"/>
      <c r="I9" s="231"/>
      <c r="J9" s="186"/>
      <c r="K9" s="236"/>
      <c r="L9" s="186"/>
    </row>
    <row r="10" spans="1:12" x14ac:dyDescent="0.25">
      <c r="A10" s="190" t="s">
        <v>12</v>
      </c>
      <c r="B10" s="191">
        <v>33669.11176</v>
      </c>
      <c r="C10" s="191">
        <v>39.439630000000001</v>
      </c>
      <c r="D10" s="191">
        <v>33799.380850000001</v>
      </c>
      <c r="E10" s="194">
        <v>0.73666097939728303</v>
      </c>
      <c r="F10" s="186"/>
      <c r="G10" s="235"/>
      <c r="H10" s="231"/>
      <c r="I10" s="231"/>
      <c r="J10" s="186"/>
      <c r="K10" s="236"/>
      <c r="L10" s="236"/>
    </row>
    <row r="11" spans="1:12" x14ac:dyDescent="0.25">
      <c r="A11" s="190" t="s">
        <v>13</v>
      </c>
      <c r="B11" s="191">
        <v>1</v>
      </c>
      <c r="C11" s="191"/>
      <c r="D11" s="191">
        <v>1</v>
      </c>
      <c r="E11" s="224">
        <v>0</v>
      </c>
      <c r="F11" s="186"/>
      <c r="G11" s="235"/>
      <c r="H11" s="231"/>
      <c r="I11" s="231"/>
      <c r="J11" s="186"/>
      <c r="K11" s="186"/>
      <c r="L11" s="186"/>
    </row>
    <row r="12" spans="1:12" x14ac:dyDescent="0.25">
      <c r="A12" s="190"/>
      <c r="B12" s="188"/>
      <c r="C12" s="188"/>
      <c r="D12" s="188"/>
      <c r="E12" s="200"/>
      <c r="F12" s="186"/>
      <c r="G12" s="186"/>
      <c r="H12" s="231"/>
      <c r="I12" s="231"/>
      <c r="J12" s="186"/>
      <c r="K12" s="186"/>
      <c r="L12" s="186"/>
    </row>
    <row r="13" spans="1:12" x14ac:dyDescent="0.25">
      <c r="A13" s="197" t="s">
        <v>14</v>
      </c>
      <c r="B13" s="192">
        <v>865714.6976999999</v>
      </c>
      <c r="C13" s="192">
        <v>201305.13021999999</v>
      </c>
      <c r="D13" s="192">
        <v>1530625.5428199999</v>
      </c>
      <c r="E13" s="223">
        <v>33.360141017621004</v>
      </c>
      <c r="F13" s="186"/>
      <c r="G13" s="186"/>
      <c r="H13" s="231"/>
      <c r="I13" s="231"/>
      <c r="J13" s="186"/>
      <c r="K13" s="186"/>
      <c r="L13" s="186"/>
    </row>
    <row r="14" spans="1:12" x14ac:dyDescent="0.25">
      <c r="A14" s="190"/>
      <c r="B14" s="188"/>
      <c r="C14" s="188"/>
      <c r="D14" s="188"/>
      <c r="E14" s="218"/>
      <c r="F14" s="186"/>
      <c r="G14" s="186"/>
      <c r="H14" s="231"/>
      <c r="I14" s="231"/>
      <c r="J14" s="186"/>
      <c r="K14" s="186"/>
      <c r="L14" s="186"/>
    </row>
    <row r="15" spans="1:12" ht="16.5" x14ac:dyDescent="0.35">
      <c r="A15" s="201" t="s">
        <v>15</v>
      </c>
      <c r="B15" s="225">
        <v>29215.5</v>
      </c>
      <c r="C15" s="226"/>
      <c r="D15" s="225">
        <v>29215.5</v>
      </c>
      <c r="E15" s="227">
        <v>0.63675482515773096</v>
      </c>
      <c r="F15" s="186"/>
      <c r="G15" s="186"/>
      <c r="H15" s="231"/>
      <c r="I15" s="231"/>
      <c r="J15" s="186"/>
      <c r="K15" s="186"/>
      <c r="L15" s="186"/>
    </row>
    <row r="16" spans="1:12" x14ac:dyDescent="0.25">
      <c r="A16" s="190" t="s">
        <v>30</v>
      </c>
      <c r="B16" s="191">
        <v>29215.5</v>
      </c>
      <c r="C16" s="191"/>
      <c r="D16" s="191">
        <v>29215.5</v>
      </c>
      <c r="E16" s="194">
        <v>0.63675482515773096</v>
      </c>
      <c r="F16" s="186"/>
      <c r="G16" s="235"/>
      <c r="H16" s="231"/>
      <c r="I16" s="231"/>
      <c r="J16" s="186"/>
      <c r="K16" s="236"/>
      <c r="L16" s="186"/>
    </row>
    <row r="17" spans="1:12" x14ac:dyDescent="0.25">
      <c r="A17" s="190"/>
      <c r="B17" s="188"/>
      <c r="C17" s="188"/>
      <c r="D17" s="188"/>
      <c r="E17" s="220"/>
      <c r="F17" s="186"/>
      <c r="G17" s="186"/>
      <c r="H17" s="231"/>
      <c r="I17" s="231"/>
      <c r="J17" s="186"/>
      <c r="K17" s="186"/>
      <c r="L17" s="186"/>
    </row>
    <row r="18" spans="1:12" ht="16.5" x14ac:dyDescent="0.35">
      <c r="A18" s="228" t="s">
        <v>17</v>
      </c>
      <c r="B18" s="225">
        <v>352880.60038999998</v>
      </c>
      <c r="C18" s="225"/>
      <c r="D18" s="225">
        <v>352880.60038999998</v>
      </c>
      <c r="E18" s="227">
        <v>7.6910689532231</v>
      </c>
      <c r="F18" s="186"/>
      <c r="G18" s="235"/>
      <c r="H18" s="231"/>
      <c r="I18" s="231"/>
      <c r="J18" s="186"/>
      <c r="K18" s="236"/>
      <c r="L18" s="186"/>
    </row>
    <row r="19" spans="1:12" x14ac:dyDescent="0.25">
      <c r="A19" s="190"/>
      <c r="B19" s="188"/>
      <c r="C19" s="211"/>
      <c r="D19" s="189"/>
      <c r="E19" s="200"/>
      <c r="F19" s="186"/>
      <c r="G19" s="186"/>
      <c r="H19" s="231"/>
      <c r="I19" s="231"/>
      <c r="J19" s="186"/>
      <c r="K19" s="186"/>
      <c r="L19" s="186"/>
    </row>
    <row r="20" spans="1:12" ht="16.5" x14ac:dyDescent="0.35">
      <c r="A20" s="201" t="s">
        <v>18</v>
      </c>
      <c r="B20" s="225">
        <v>483618.59730999998</v>
      </c>
      <c r="C20" s="225"/>
      <c r="D20" s="225">
        <v>483618.59730999998</v>
      </c>
      <c r="E20" s="227">
        <v>10.540517032847504</v>
      </c>
      <c r="F20" s="186"/>
      <c r="G20" s="186"/>
      <c r="H20" s="231"/>
      <c r="I20" s="231"/>
      <c r="J20" s="186"/>
      <c r="K20" s="236"/>
      <c r="L20" s="186"/>
    </row>
    <row r="21" spans="1:12" x14ac:dyDescent="0.25">
      <c r="A21" s="190" t="s">
        <v>22</v>
      </c>
      <c r="B21" s="193">
        <v>248405.33</v>
      </c>
      <c r="C21" s="193"/>
      <c r="D21" s="193">
        <v>248405.33</v>
      </c>
      <c r="E21" s="221">
        <v>5.4140196975029902</v>
      </c>
      <c r="F21" s="186"/>
      <c r="G21" s="235"/>
      <c r="H21" s="231"/>
      <c r="I21" s="231"/>
      <c r="J21" s="186"/>
      <c r="K21" s="236"/>
      <c r="L21" s="186"/>
    </row>
    <row r="22" spans="1:12" x14ac:dyDescent="0.25">
      <c r="A22" s="190" t="s">
        <v>19</v>
      </c>
      <c r="B22" s="193">
        <v>141088.84036</v>
      </c>
      <c r="C22" s="193"/>
      <c r="D22" s="193">
        <v>141088.84036</v>
      </c>
      <c r="E22" s="221">
        <v>3.0750457762194299</v>
      </c>
      <c r="F22" s="186"/>
      <c r="G22" s="235"/>
      <c r="H22" s="231"/>
      <c r="I22" s="231"/>
      <c r="J22" s="186"/>
      <c r="K22" s="236"/>
      <c r="L22" s="186"/>
    </row>
    <row r="23" spans="1:12" x14ac:dyDescent="0.25">
      <c r="A23" s="190" t="s">
        <v>16</v>
      </c>
      <c r="B23" s="193">
        <v>36756.514000000003</v>
      </c>
      <c r="C23" s="193"/>
      <c r="D23" s="193">
        <v>36756.514000000003</v>
      </c>
      <c r="E23" s="221">
        <v>0.80111200032440699</v>
      </c>
      <c r="F23" s="186"/>
      <c r="G23" s="235"/>
      <c r="H23" s="231"/>
      <c r="I23" s="231"/>
      <c r="J23" s="186"/>
      <c r="K23" s="236"/>
      <c r="L23" s="186"/>
    </row>
    <row r="24" spans="1:12" x14ac:dyDescent="0.25">
      <c r="A24" s="190" t="s">
        <v>31</v>
      </c>
      <c r="B24" s="193">
        <v>18898.489150000001</v>
      </c>
      <c r="C24" s="193"/>
      <c r="D24" s="193">
        <v>18898.489150000001</v>
      </c>
      <c r="E24" s="221">
        <v>0.41189451333893096</v>
      </c>
      <c r="F24" s="186"/>
      <c r="G24" s="235"/>
      <c r="H24" s="231"/>
      <c r="I24" s="231"/>
      <c r="J24" s="186"/>
      <c r="K24" s="236"/>
      <c r="L24" s="186"/>
    </row>
    <row r="25" spans="1:12" x14ac:dyDescent="0.25">
      <c r="A25" s="190" t="s">
        <v>21</v>
      </c>
      <c r="B25" s="193">
        <v>17462.339199999999</v>
      </c>
      <c r="C25" s="193"/>
      <c r="D25" s="193">
        <v>17462.339199999999</v>
      </c>
      <c r="E25" s="221">
        <v>0.38059347757666301</v>
      </c>
      <c r="F25" s="186"/>
      <c r="G25" s="235"/>
      <c r="H25" s="231"/>
      <c r="I25" s="186"/>
      <c r="J25" s="186"/>
      <c r="K25" s="236"/>
      <c r="L25" s="186"/>
    </row>
    <row r="26" spans="1:12" x14ac:dyDescent="0.25">
      <c r="A26" s="190" t="s">
        <v>30</v>
      </c>
      <c r="B26" s="193">
        <v>9216.7800000000007</v>
      </c>
      <c r="C26" s="193"/>
      <c r="D26" s="193">
        <v>9216.7800000000007</v>
      </c>
      <c r="E26" s="221">
        <v>0.20088066736551699</v>
      </c>
      <c r="F26" s="186"/>
      <c r="G26" s="235"/>
      <c r="H26" s="231"/>
      <c r="I26" s="231"/>
      <c r="J26" s="186"/>
      <c r="K26" s="236"/>
      <c r="L26" s="186"/>
    </row>
    <row r="27" spans="1:12" x14ac:dyDescent="0.25">
      <c r="A27" s="190" t="s">
        <v>23</v>
      </c>
      <c r="B27" s="193">
        <v>7181.4255999999996</v>
      </c>
      <c r="C27" s="193"/>
      <c r="D27" s="193">
        <v>7181.4255999999996</v>
      </c>
      <c r="E27" s="221">
        <v>0.15651990903155</v>
      </c>
      <c r="F27" s="186"/>
      <c r="G27" s="235"/>
      <c r="H27" s="231"/>
      <c r="I27" s="231"/>
      <c r="J27" s="186"/>
      <c r="K27" s="236"/>
      <c r="L27" s="186"/>
    </row>
    <row r="28" spans="1:12" x14ac:dyDescent="0.25">
      <c r="A28" s="190" t="s">
        <v>29</v>
      </c>
      <c r="B28" s="193">
        <v>2527.8027499999998</v>
      </c>
      <c r="C28" s="193"/>
      <c r="D28" s="193">
        <v>2527.8027499999998</v>
      </c>
      <c r="E28" s="221">
        <v>5.5093720734181596E-2</v>
      </c>
      <c r="F28" s="186"/>
      <c r="G28" s="235"/>
      <c r="H28" s="231"/>
      <c r="I28" s="231"/>
      <c r="J28" s="186"/>
      <c r="K28" s="236"/>
      <c r="L28" s="186"/>
    </row>
    <row r="29" spans="1:12" x14ac:dyDescent="0.25">
      <c r="A29" s="190" t="s">
        <v>20</v>
      </c>
      <c r="B29" s="193">
        <v>2081.0762500000001</v>
      </c>
      <c r="C29" s="193"/>
      <c r="D29" s="193">
        <v>2081.0762500000001</v>
      </c>
      <c r="E29" s="221">
        <v>4.5357270753834701E-2</v>
      </c>
      <c r="F29" s="186"/>
      <c r="G29" s="235"/>
      <c r="H29" s="231"/>
      <c r="I29" s="231"/>
      <c r="J29" s="186"/>
      <c r="K29" s="236"/>
      <c r="L29" s="186"/>
    </row>
    <row r="30" spans="1:12" x14ac:dyDescent="0.25">
      <c r="A30" s="190"/>
      <c r="B30" s="189"/>
      <c r="C30" s="189"/>
      <c r="D30" s="189"/>
      <c r="E30" s="199"/>
      <c r="F30" s="186"/>
      <c r="G30" s="186"/>
      <c r="H30" s="231"/>
      <c r="I30" s="231"/>
      <c r="J30" s="186"/>
      <c r="K30" s="186"/>
      <c r="L30" s="186"/>
    </row>
    <row r="31" spans="1:12" ht="16.5" x14ac:dyDescent="0.35">
      <c r="A31" s="222" t="s">
        <v>24</v>
      </c>
      <c r="B31" s="187"/>
      <c r="C31" s="229">
        <v>201305.13021999999</v>
      </c>
      <c r="D31" s="229">
        <v>664910.84511999995</v>
      </c>
      <c r="E31" s="230">
        <v>14.49180020639267</v>
      </c>
      <c r="F31" s="186"/>
      <c r="G31" s="186"/>
      <c r="H31" s="231"/>
      <c r="I31" s="231"/>
      <c r="J31" s="186"/>
      <c r="K31" s="186"/>
      <c r="L31" s="186"/>
    </row>
    <row r="32" spans="1:12" x14ac:dyDescent="0.25">
      <c r="A32" s="190" t="s">
        <v>25</v>
      </c>
      <c r="B32" s="188"/>
      <c r="C32" s="207">
        <v>133143.73134999999</v>
      </c>
      <c r="D32" s="193">
        <v>439773.74465000001</v>
      </c>
      <c r="E32" s="194">
        <v>9.5849139629159694</v>
      </c>
      <c r="F32" s="186"/>
      <c r="G32" s="235"/>
      <c r="H32" s="231"/>
      <c r="I32" s="231"/>
      <c r="J32" s="186"/>
      <c r="K32" s="186"/>
      <c r="L32" s="236"/>
    </row>
    <row r="33" spans="1:12" x14ac:dyDescent="0.25">
      <c r="A33" s="190" t="s">
        <v>26</v>
      </c>
      <c r="B33" s="188"/>
      <c r="C33" s="207">
        <v>68161.398870000005</v>
      </c>
      <c r="D33" s="193">
        <v>225137.10047</v>
      </c>
      <c r="E33" s="194">
        <v>4.9068862434767002</v>
      </c>
      <c r="F33" s="186"/>
      <c r="G33" s="235"/>
      <c r="H33" s="231"/>
      <c r="I33" s="231"/>
      <c r="J33" s="186"/>
      <c r="K33" s="186"/>
      <c r="L33" s="236"/>
    </row>
    <row r="34" spans="1:12" x14ac:dyDescent="0.25">
      <c r="A34" s="203"/>
      <c r="B34" s="189"/>
      <c r="C34" s="189"/>
      <c r="D34" s="189"/>
      <c r="E34" s="199"/>
      <c r="F34" s="186"/>
      <c r="G34" s="186"/>
      <c r="H34" s="186"/>
      <c r="I34" s="186"/>
      <c r="J34" s="186"/>
      <c r="K34" s="186"/>
      <c r="L34" s="186"/>
    </row>
    <row r="35" spans="1:12" x14ac:dyDescent="0.25">
      <c r="A35" s="190"/>
      <c r="B35" s="213"/>
      <c r="C35" s="212"/>
      <c r="D35" s="216"/>
      <c r="E35" s="217"/>
      <c r="F35" s="186"/>
      <c r="G35" s="186"/>
      <c r="H35" s="186"/>
      <c r="I35" s="186"/>
      <c r="J35" s="186"/>
      <c r="K35" s="186"/>
      <c r="L35" s="186"/>
    </row>
    <row r="36" spans="1:12" x14ac:dyDescent="0.25">
      <c r="A36" s="214" t="s">
        <v>3</v>
      </c>
      <c r="B36" s="233">
        <v>3889786.25446</v>
      </c>
      <c r="C36" s="233">
        <v>211444.56985</v>
      </c>
      <c r="D36" s="233">
        <v>4588187.6686699996</v>
      </c>
      <c r="E36" s="234">
        <v>99.999999999999986</v>
      </c>
      <c r="F36" s="186"/>
      <c r="G36" s="235"/>
      <c r="H36" s="238"/>
      <c r="I36" s="231"/>
      <c r="J36" s="186"/>
      <c r="K36" s="236"/>
      <c r="L36" s="236"/>
    </row>
    <row r="37" spans="1:12" x14ac:dyDescent="0.25">
      <c r="A37" s="205" t="s">
        <v>27</v>
      </c>
      <c r="B37" s="209" t="s">
        <v>36</v>
      </c>
      <c r="C37" s="198"/>
      <c r="D37" s="198"/>
      <c r="E37" s="206"/>
      <c r="F37" s="186"/>
      <c r="G37" s="186"/>
      <c r="H37" s="186"/>
      <c r="I37" s="186"/>
      <c r="J37" s="186"/>
      <c r="K37" s="186"/>
      <c r="L37" s="186"/>
    </row>
    <row r="38" spans="1:12" x14ac:dyDescent="0.25">
      <c r="A38" s="25"/>
      <c r="B38" s="26"/>
      <c r="C38" s="1"/>
      <c r="D38" s="1"/>
      <c r="E38" s="27"/>
    </row>
    <row r="39" spans="1:12" x14ac:dyDescent="0.25">
      <c r="A39" s="186" t="s">
        <v>28</v>
      </c>
      <c r="B39" s="237">
        <v>0.85</v>
      </c>
      <c r="C39" s="237">
        <v>0.15</v>
      </c>
      <c r="D39" s="231"/>
      <c r="E39" s="232"/>
      <c r="F39" s="186"/>
      <c r="G39" s="186"/>
      <c r="H39" s="186"/>
      <c r="I39" s="186"/>
      <c r="J39" s="186"/>
      <c r="K39" s="186"/>
      <c r="L39" s="186"/>
    </row>
    <row r="40" spans="1:12" x14ac:dyDescent="0.25">
      <c r="B40" s="28"/>
      <c r="C40" s="28"/>
      <c r="D40" s="4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L25" sqref="L25"/>
    </sheetView>
  </sheetViews>
  <sheetFormatPr baseColWidth="10" defaultRowHeight="15" x14ac:dyDescent="0.25"/>
  <cols>
    <col min="1" max="1" width="40.5703125" style="5" customWidth="1"/>
    <col min="2" max="2" width="19.42578125" style="5" customWidth="1"/>
    <col min="3" max="3" width="16.7109375" style="5" customWidth="1"/>
    <col min="4" max="16384" width="11.42578125" style="5"/>
  </cols>
  <sheetData>
    <row r="1" spans="1:12" ht="15.75" x14ac:dyDescent="0.25">
      <c r="A1" s="292" t="s">
        <v>34</v>
      </c>
      <c r="B1" s="292"/>
      <c r="C1" s="292"/>
      <c r="D1" s="292"/>
      <c r="E1" s="292"/>
      <c r="F1" s="135"/>
      <c r="G1" s="135"/>
      <c r="H1" s="135"/>
      <c r="I1" s="135"/>
      <c r="J1" s="135"/>
      <c r="K1" s="135"/>
      <c r="L1" s="135"/>
    </row>
    <row r="2" spans="1:12" x14ac:dyDescent="0.25">
      <c r="A2" s="293" t="s">
        <v>0</v>
      </c>
      <c r="B2" s="293"/>
      <c r="C2" s="293"/>
      <c r="D2" s="293"/>
      <c r="E2" s="293"/>
      <c r="F2" s="135"/>
      <c r="G2" s="135"/>
      <c r="H2" s="135"/>
      <c r="I2" s="135"/>
      <c r="J2" s="135"/>
      <c r="K2" s="135"/>
      <c r="L2" s="135"/>
    </row>
    <row r="3" spans="1:12" x14ac:dyDescent="0.25">
      <c r="A3" s="294"/>
      <c r="B3" s="294"/>
      <c r="C3" s="294"/>
      <c r="D3" s="294"/>
      <c r="E3" s="294"/>
      <c r="F3" s="135"/>
      <c r="G3" s="135"/>
      <c r="H3" s="135"/>
      <c r="I3" s="135"/>
      <c r="J3" s="135"/>
      <c r="K3" s="135"/>
      <c r="L3" s="135"/>
    </row>
    <row r="4" spans="1:12" ht="30" x14ac:dyDescent="0.25">
      <c r="A4" s="164"/>
      <c r="B4" s="165" t="s">
        <v>1</v>
      </c>
      <c r="C4" s="155" t="s">
        <v>2</v>
      </c>
      <c r="D4" s="295" t="s">
        <v>3</v>
      </c>
      <c r="E4" s="296"/>
      <c r="F4" s="135"/>
      <c r="G4" s="135"/>
      <c r="H4" s="135"/>
      <c r="I4" s="135"/>
      <c r="J4" s="135"/>
      <c r="K4" s="135"/>
      <c r="L4" s="135"/>
    </row>
    <row r="5" spans="1:12" x14ac:dyDescent="0.25">
      <c r="A5" s="167" t="s">
        <v>4</v>
      </c>
      <c r="B5" s="148"/>
      <c r="C5" s="148"/>
      <c r="D5" s="297" t="s">
        <v>5</v>
      </c>
      <c r="E5" s="161"/>
      <c r="F5" s="135"/>
      <c r="G5" s="135"/>
      <c r="H5" s="135"/>
      <c r="I5" s="135"/>
      <c r="J5" s="135"/>
      <c r="K5" s="135"/>
      <c r="L5" s="135"/>
    </row>
    <row r="6" spans="1:12" x14ac:dyDescent="0.25">
      <c r="A6" s="169"/>
      <c r="B6" s="143" t="s">
        <v>6</v>
      </c>
      <c r="C6" s="143" t="s">
        <v>7</v>
      </c>
      <c r="D6" s="298"/>
      <c r="E6" s="143" t="s">
        <v>8</v>
      </c>
      <c r="F6" s="135"/>
      <c r="G6" s="135"/>
      <c r="H6" s="135"/>
      <c r="I6" s="135"/>
      <c r="J6" s="135"/>
      <c r="K6" s="135"/>
      <c r="L6" s="135"/>
    </row>
    <row r="7" spans="1:12" x14ac:dyDescent="0.25">
      <c r="A7" s="147" t="s">
        <v>9</v>
      </c>
      <c r="B7" s="141">
        <v>3209049.5193999996</v>
      </c>
      <c r="C7" s="141">
        <v>99190.036600000007</v>
      </c>
      <c r="D7" s="141">
        <v>3538162.0608399999</v>
      </c>
      <c r="E7" s="172">
        <v>76.696342770299793</v>
      </c>
      <c r="F7" s="135"/>
      <c r="G7" s="135"/>
      <c r="H7" s="184"/>
      <c r="I7" s="184"/>
      <c r="J7" s="135"/>
      <c r="K7" s="135"/>
      <c r="L7" s="135"/>
    </row>
    <row r="8" spans="1:12" x14ac:dyDescent="0.25">
      <c r="A8" s="139" t="s">
        <v>10</v>
      </c>
      <c r="B8" s="140">
        <v>2732748.148</v>
      </c>
      <c r="C8" s="140"/>
      <c r="D8" s="140">
        <v>2732748.148</v>
      </c>
      <c r="E8" s="144">
        <v>59.237492318721799</v>
      </c>
      <c r="F8" s="135"/>
      <c r="G8" s="135"/>
      <c r="H8" s="184"/>
      <c r="I8" s="184"/>
      <c r="J8" s="135"/>
      <c r="K8" s="185"/>
      <c r="L8" s="185"/>
    </row>
    <row r="9" spans="1:12" x14ac:dyDescent="0.25">
      <c r="A9" s="139" t="s">
        <v>11</v>
      </c>
      <c r="B9" s="140">
        <v>456469.76000000001</v>
      </c>
      <c r="C9" s="140">
        <v>10100</v>
      </c>
      <c r="D9" s="140">
        <v>489981.56</v>
      </c>
      <c r="E9" s="144">
        <v>10.621278407253799</v>
      </c>
      <c r="F9" s="135"/>
      <c r="G9" s="135"/>
      <c r="H9" s="184"/>
      <c r="I9" s="184"/>
      <c r="J9" s="135"/>
      <c r="K9" s="185"/>
      <c r="L9" s="185"/>
    </row>
    <row r="10" spans="1:12" x14ac:dyDescent="0.25">
      <c r="A10" s="139" t="s">
        <v>12</v>
      </c>
      <c r="B10" s="140">
        <v>19830.611400000002</v>
      </c>
      <c r="C10" s="140">
        <v>89090.036600000007</v>
      </c>
      <c r="D10" s="140">
        <v>315431.35284000001</v>
      </c>
      <c r="E10" s="144">
        <v>6.8375720443241903</v>
      </c>
      <c r="F10" s="135"/>
      <c r="G10" s="135"/>
      <c r="H10" s="184"/>
      <c r="I10" s="184"/>
      <c r="J10" s="135"/>
      <c r="K10" s="185"/>
      <c r="L10" s="185"/>
    </row>
    <row r="11" spans="1:12" x14ac:dyDescent="0.25">
      <c r="A11" s="139" t="s">
        <v>13</v>
      </c>
      <c r="B11" s="140">
        <v>1</v>
      </c>
      <c r="C11" s="140"/>
      <c r="D11" s="140">
        <v>1</v>
      </c>
      <c r="E11" s="173">
        <v>0</v>
      </c>
      <c r="F11" s="135"/>
      <c r="G11" s="135"/>
      <c r="H11" s="184"/>
      <c r="I11" s="184"/>
      <c r="J11" s="135"/>
      <c r="K11" s="185"/>
      <c r="L11" s="185"/>
    </row>
    <row r="12" spans="1:12" x14ac:dyDescent="0.25">
      <c r="A12" s="139"/>
      <c r="B12" s="137"/>
      <c r="C12" s="137"/>
      <c r="D12" s="137"/>
      <c r="E12" s="150"/>
      <c r="F12" s="135"/>
      <c r="G12" s="135"/>
      <c r="H12" s="184"/>
      <c r="I12" s="184"/>
      <c r="J12" s="135"/>
      <c r="K12" s="135"/>
      <c r="L12" s="135"/>
    </row>
    <row r="13" spans="1:12" x14ac:dyDescent="0.25">
      <c r="A13" s="147" t="s">
        <v>14</v>
      </c>
      <c r="B13" s="141">
        <v>698309.60221000004</v>
      </c>
      <c r="C13" s="141">
        <v>113543.20272</v>
      </c>
      <c r="D13" s="141">
        <v>1075045.9488300001</v>
      </c>
      <c r="E13" s="172">
        <v>23.303657229700214</v>
      </c>
      <c r="F13" s="135"/>
      <c r="G13" s="135"/>
      <c r="H13" s="184"/>
      <c r="I13" s="184"/>
      <c r="J13" s="135"/>
      <c r="K13" s="135"/>
      <c r="L13" s="135"/>
    </row>
    <row r="14" spans="1:12" x14ac:dyDescent="0.25">
      <c r="A14" s="139"/>
      <c r="B14" s="137"/>
      <c r="C14" s="137"/>
      <c r="D14" s="137"/>
      <c r="E14" s="153"/>
      <c r="F14" s="135"/>
      <c r="G14" s="135"/>
      <c r="H14" s="184"/>
      <c r="I14" s="184"/>
      <c r="J14" s="135"/>
      <c r="K14" s="135"/>
      <c r="L14" s="135"/>
    </row>
    <row r="15" spans="1:12" ht="16.5" x14ac:dyDescent="0.35">
      <c r="A15" s="149" t="s">
        <v>15</v>
      </c>
      <c r="B15" s="174">
        <v>29325.3</v>
      </c>
      <c r="C15" s="175"/>
      <c r="D15" s="174">
        <v>29325.3</v>
      </c>
      <c r="E15" s="176">
        <v>0.63568142375856096</v>
      </c>
      <c r="F15" s="135"/>
      <c r="G15" s="135"/>
      <c r="H15" s="184"/>
      <c r="I15" s="184"/>
      <c r="J15" s="135"/>
      <c r="K15" s="135"/>
      <c r="L15" s="135"/>
    </row>
    <row r="16" spans="1:12" x14ac:dyDescent="0.25">
      <c r="A16" s="139" t="s">
        <v>30</v>
      </c>
      <c r="B16" s="140">
        <v>29325.3</v>
      </c>
      <c r="C16" s="140"/>
      <c r="D16" s="140">
        <v>29325.3</v>
      </c>
      <c r="E16" s="144">
        <v>0.63568142375856096</v>
      </c>
      <c r="F16" s="135"/>
      <c r="G16" s="135"/>
      <c r="H16" s="184"/>
      <c r="I16" s="184"/>
      <c r="J16" s="135"/>
      <c r="K16" s="185"/>
      <c r="L16" s="185"/>
    </row>
    <row r="17" spans="1:12" x14ac:dyDescent="0.25">
      <c r="A17" s="139"/>
      <c r="B17" s="137"/>
      <c r="C17" s="137"/>
      <c r="D17" s="137"/>
      <c r="E17" s="160"/>
      <c r="F17" s="135"/>
      <c r="G17" s="135"/>
      <c r="H17" s="184"/>
      <c r="I17" s="184"/>
      <c r="J17" s="135"/>
      <c r="K17" s="135"/>
      <c r="L17" s="135"/>
    </row>
    <row r="18" spans="1:12" ht="16.5" x14ac:dyDescent="0.35">
      <c r="A18" s="177" t="s">
        <v>17</v>
      </c>
      <c r="B18" s="174">
        <v>271838.18699000002</v>
      </c>
      <c r="C18" s="174"/>
      <c r="D18" s="174">
        <v>271838.18699000002</v>
      </c>
      <c r="E18" s="176">
        <v>5.89260760291452</v>
      </c>
      <c r="F18" s="135"/>
      <c r="G18" s="135"/>
      <c r="H18" s="184"/>
      <c r="I18" s="184"/>
      <c r="J18" s="135"/>
      <c r="K18" s="185"/>
      <c r="L18" s="185"/>
    </row>
    <row r="19" spans="1:12" x14ac:dyDescent="0.25">
      <c r="A19" s="139"/>
      <c r="B19" s="137"/>
      <c r="C19" s="166"/>
      <c r="D19" s="138"/>
      <c r="E19" s="150"/>
      <c r="F19" s="135"/>
      <c r="G19" s="135"/>
      <c r="H19" s="184"/>
      <c r="I19" s="184"/>
      <c r="J19" s="135"/>
      <c r="K19" s="135"/>
      <c r="L19" s="135"/>
    </row>
    <row r="20" spans="1:12" ht="16.5" x14ac:dyDescent="0.35">
      <c r="A20" s="149" t="s">
        <v>18</v>
      </c>
      <c r="B20" s="174">
        <v>397146.11522000004</v>
      </c>
      <c r="C20" s="174"/>
      <c r="D20" s="174">
        <v>397146.11522000004</v>
      </c>
      <c r="E20" s="176">
        <v>8.6088942982077352</v>
      </c>
      <c r="F20" s="135"/>
      <c r="G20" s="135"/>
      <c r="H20" s="184"/>
      <c r="I20" s="184"/>
      <c r="J20" s="135"/>
      <c r="K20" s="135"/>
      <c r="L20" s="135"/>
    </row>
    <row r="21" spans="1:12" x14ac:dyDescent="0.25">
      <c r="A21" s="139" t="s">
        <v>22</v>
      </c>
      <c r="B21" s="142">
        <v>168014.41200000001</v>
      </c>
      <c r="C21" s="142"/>
      <c r="D21" s="142">
        <v>168014.41200000001</v>
      </c>
      <c r="E21" s="154">
        <v>3.6420306231178401</v>
      </c>
      <c r="F21" s="135"/>
      <c r="G21" s="135"/>
      <c r="H21" s="184"/>
      <c r="I21" s="184"/>
      <c r="J21" s="135"/>
      <c r="K21" s="185"/>
      <c r="L21" s="185"/>
    </row>
    <row r="22" spans="1:12" x14ac:dyDescent="0.25">
      <c r="A22" s="139" t="s">
        <v>19</v>
      </c>
      <c r="B22" s="142">
        <v>141135.51216000001</v>
      </c>
      <c r="C22" s="142"/>
      <c r="D22" s="142">
        <v>141135.51216000001</v>
      </c>
      <c r="E22" s="154">
        <v>3.0593795566545801</v>
      </c>
      <c r="F22" s="135"/>
      <c r="G22" s="135"/>
      <c r="H22" s="184"/>
      <c r="I22" s="184"/>
      <c r="J22" s="135"/>
      <c r="K22" s="185"/>
      <c r="L22" s="185"/>
    </row>
    <row r="23" spans="1:12" x14ac:dyDescent="0.25">
      <c r="A23" s="139" t="s">
        <v>16</v>
      </c>
      <c r="B23" s="142">
        <v>36740.457999999999</v>
      </c>
      <c r="C23" s="142"/>
      <c r="D23" s="142">
        <v>36740.457999999999</v>
      </c>
      <c r="E23" s="154">
        <v>0.79641901876474008</v>
      </c>
      <c r="F23" s="135"/>
      <c r="G23" s="135"/>
      <c r="H23" s="184"/>
      <c r="I23" s="184"/>
      <c r="J23" s="135"/>
      <c r="K23" s="185"/>
      <c r="L23" s="185"/>
    </row>
    <row r="24" spans="1:12" x14ac:dyDescent="0.25">
      <c r="A24" s="139" t="s">
        <v>31</v>
      </c>
      <c r="B24" s="142">
        <v>18911.102060000001</v>
      </c>
      <c r="C24" s="142"/>
      <c r="D24" s="142">
        <v>18911.102060000001</v>
      </c>
      <c r="E24" s="154">
        <v>0.40993395744781003</v>
      </c>
      <c r="F24" s="135"/>
      <c r="G24" s="135"/>
      <c r="H24" s="184"/>
      <c r="I24" s="184"/>
      <c r="J24" s="135"/>
      <c r="K24" s="185"/>
      <c r="L24" s="185"/>
    </row>
    <row r="25" spans="1:12" x14ac:dyDescent="0.25">
      <c r="A25" s="139" t="s">
        <v>21</v>
      </c>
      <c r="B25" s="142">
        <v>17468.605449999999</v>
      </c>
      <c r="C25" s="142"/>
      <c r="D25" s="142">
        <v>17468.605449999999</v>
      </c>
      <c r="E25" s="154">
        <v>0.37866511113381796</v>
      </c>
      <c r="F25" s="135"/>
      <c r="G25" s="135"/>
      <c r="H25" s="184"/>
      <c r="I25" s="184"/>
      <c r="J25" s="135"/>
      <c r="K25" s="185"/>
      <c r="L25" s="185"/>
    </row>
    <row r="26" spans="1:12" x14ac:dyDescent="0.25">
      <c r="A26" s="139" t="s">
        <v>23</v>
      </c>
      <c r="B26" s="142">
        <v>7057.6578</v>
      </c>
      <c r="C26" s="142"/>
      <c r="D26" s="142">
        <v>7057.6578</v>
      </c>
      <c r="E26" s="154">
        <v>0.15298810101532501</v>
      </c>
      <c r="F26" s="135"/>
      <c r="G26" s="135"/>
      <c r="H26" s="184"/>
      <c r="I26" s="184"/>
      <c r="J26" s="135"/>
      <c r="K26" s="185"/>
      <c r="L26" s="185"/>
    </row>
    <row r="27" spans="1:12" x14ac:dyDescent="0.25">
      <c r="A27" s="139" t="s">
        <v>30</v>
      </c>
      <c r="B27" s="142">
        <v>3213.9</v>
      </c>
      <c r="C27" s="142"/>
      <c r="D27" s="142">
        <v>3213.9</v>
      </c>
      <c r="E27" s="154">
        <v>6.9667370080362001E-2</v>
      </c>
      <c r="F27" s="135"/>
      <c r="G27" s="135"/>
      <c r="H27" s="184"/>
      <c r="I27" s="184"/>
      <c r="J27" s="135"/>
      <c r="K27" s="185"/>
      <c r="L27" s="185"/>
    </row>
    <row r="28" spans="1:12" x14ac:dyDescent="0.25">
      <c r="A28" s="139" t="s">
        <v>29</v>
      </c>
      <c r="B28" s="142">
        <v>2522.6264999999999</v>
      </c>
      <c r="C28" s="142"/>
      <c r="D28" s="142">
        <v>2522.6264999999999</v>
      </c>
      <c r="E28" s="154">
        <v>5.4682707598253902E-2</v>
      </c>
      <c r="F28" s="135"/>
      <c r="G28" s="135"/>
      <c r="H28" s="184"/>
      <c r="I28" s="184"/>
      <c r="J28" s="135"/>
      <c r="K28" s="185"/>
      <c r="L28" s="185"/>
    </row>
    <row r="29" spans="1:12" x14ac:dyDescent="0.25">
      <c r="A29" s="139" t="s">
        <v>20</v>
      </c>
      <c r="B29" s="142">
        <v>2081.8412499999999</v>
      </c>
      <c r="C29" s="142"/>
      <c r="D29" s="142">
        <v>2081.8412499999999</v>
      </c>
      <c r="E29" s="154">
        <v>4.5127852395007099E-2</v>
      </c>
      <c r="F29" s="135"/>
      <c r="G29" s="135"/>
      <c r="H29" s="184"/>
      <c r="I29" s="184"/>
      <c r="J29" s="135"/>
      <c r="K29" s="185"/>
      <c r="L29" s="185"/>
    </row>
    <row r="30" spans="1:12" x14ac:dyDescent="0.25">
      <c r="A30" s="139"/>
      <c r="B30" s="138"/>
      <c r="C30" s="138"/>
      <c r="D30" s="138"/>
      <c r="E30" s="145"/>
      <c r="F30" s="135"/>
      <c r="G30" s="135"/>
      <c r="H30" s="184"/>
      <c r="I30" s="184"/>
      <c r="J30" s="135"/>
      <c r="K30" s="135"/>
      <c r="L30" s="135"/>
    </row>
    <row r="31" spans="1:12" ht="16.5" x14ac:dyDescent="0.35">
      <c r="A31" s="158" t="s">
        <v>24</v>
      </c>
      <c r="B31" s="136"/>
      <c r="C31" s="178">
        <v>113543.20272</v>
      </c>
      <c r="D31" s="178">
        <v>376736.34661999997</v>
      </c>
      <c r="E31" s="179">
        <v>8.1664739048193997</v>
      </c>
      <c r="F31" s="135"/>
      <c r="G31" s="135"/>
      <c r="H31" s="184"/>
      <c r="I31" s="184"/>
      <c r="J31" s="135"/>
      <c r="K31" s="135"/>
      <c r="L31" s="135"/>
    </row>
    <row r="32" spans="1:12" x14ac:dyDescent="0.25">
      <c r="A32" s="139" t="s">
        <v>26</v>
      </c>
      <c r="B32" s="137"/>
      <c r="C32" s="163">
        <v>68543.202720000001</v>
      </c>
      <c r="D32" s="142">
        <v>227426.34662</v>
      </c>
      <c r="E32" s="144">
        <v>4.9298968405987198</v>
      </c>
      <c r="F32" s="135"/>
      <c r="G32" s="135"/>
      <c r="H32" s="184"/>
      <c r="I32" s="184"/>
      <c r="J32" s="135"/>
      <c r="K32" s="185"/>
      <c r="L32" s="185"/>
    </row>
    <row r="33" spans="1:12" x14ac:dyDescent="0.25">
      <c r="A33" s="139" t="s">
        <v>25</v>
      </c>
      <c r="B33" s="137"/>
      <c r="C33" s="163">
        <v>45000</v>
      </c>
      <c r="D33" s="142">
        <v>149310</v>
      </c>
      <c r="E33" s="144">
        <v>3.2365770642206795</v>
      </c>
      <c r="F33" s="135"/>
      <c r="G33" s="135"/>
      <c r="H33" s="184"/>
      <c r="I33" s="184"/>
      <c r="J33" s="135"/>
      <c r="K33" s="185"/>
      <c r="L33" s="185"/>
    </row>
    <row r="34" spans="1:12" x14ac:dyDescent="0.25">
      <c r="A34" s="162"/>
      <c r="B34" s="138"/>
      <c r="C34" s="138"/>
      <c r="D34" s="138"/>
      <c r="E34" s="145"/>
      <c r="F34" s="135"/>
      <c r="G34" s="135"/>
      <c r="H34" s="184"/>
      <c r="I34" s="184"/>
      <c r="J34" s="135"/>
      <c r="K34" s="135"/>
      <c r="L34" s="135"/>
    </row>
    <row r="35" spans="1:12" x14ac:dyDescent="0.25">
      <c r="A35" s="139"/>
      <c r="B35" s="170"/>
      <c r="C35" s="159"/>
      <c r="D35" s="168"/>
      <c r="E35" s="156"/>
      <c r="F35" s="135"/>
      <c r="G35" s="135"/>
      <c r="H35" s="184"/>
      <c r="I35" s="184"/>
      <c r="J35" s="135"/>
      <c r="K35" s="135"/>
      <c r="L35" s="135"/>
    </row>
    <row r="36" spans="1:12" x14ac:dyDescent="0.25">
      <c r="A36" s="152" t="s">
        <v>3</v>
      </c>
      <c r="B36" s="180">
        <v>3907359.1216099998</v>
      </c>
      <c r="C36" s="180">
        <v>212733.23931999999</v>
      </c>
      <c r="D36" s="180">
        <v>4613208.0096700005</v>
      </c>
      <c r="E36" s="181">
        <v>100</v>
      </c>
      <c r="F36" s="135"/>
      <c r="G36" s="135"/>
      <c r="H36" s="184"/>
      <c r="I36" s="184"/>
      <c r="J36" s="135"/>
      <c r="K36" s="185"/>
      <c r="L36" s="185"/>
    </row>
    <row r="37" spans="1:12" x14ac:dyDescent="0.25">
      <c r="A37" s="171" t="s">
        <v>27</v>
      </c>
      <c r="B37" s="157">
        <v>3.3180000000000001</v>
      </c>
      <c r="C37" s="146"/>
      <c r="D37" s="146"/>
      <c r="E37" s="151"/>
      <c r="F37" s="135"/>
      <c r="G37" s="135"/>
      <c r="H37" s="135"/>
      <c r="I37" s="135"/>
      <c r="J37" s="135"/>
      <c r="K37" s="185"/>
      <c r="L37" s="135"/>
    </row>
    <row r="39" spans="1:12" x14ac:dyDescent="0.25">
      <c r="A39" s="135" t="s">
        <v>28</v>
      </c>
      <c r="B39" s="183">
        <v>0.84699391690545234</v>
      </c>
      <c r="C39" s="182">
        <v>0.15300608309454766</v>
      </c>
      <c r="D39" s="135"/>
      <c r="E39" s="135"/>
      <c r="F39" s="135"/>
      <c r="G39" s="135"/>
      <c r="H39" s="135"/>
      <c r="I39" s="135"/>
      <c r="J39" s="135"/>
      <c r="K39" s="135"/>
      <c r="L39" s="135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K21" sqref="K21"/>
    </sheetView>
  </sheetViews>
  <sheetFormatPr baseColWidth="10" defaultRowHeight="15" x14ac:dyDescent="0.25"/>
  <cols>
    <col min="1" max="1" width="46.140625" style="5" customWidth="1"/>
    <col min="2" max="2" width="17.5703125" style="5" customWidth="1"/>
    <col min="3" max="3" width="18.140625" style="5" customWidth="1"/>
    <col min="4" max="16384" width="11.42578125" style="5"/>
  </cols>
  <sheetData>
    <row r="1" spans="1:5" ht="15.75" x14ac:dyDescent="0.25">
      <c r="A1" s="292" t="s">
        <v>33</v>
      </c>
      <c r="B1" s="292"/>
      <c r="C1" s="292"/>
      <c r="D1" s="292"/>
      <c r="E1" s="292"/>
    </row>
    <row r="2" spans="1:5" x14ac:dyDescent="0.25">
      <c r="A2" s="293" t="s">
        <v>0</v>
      </c>
      <c r="B2" s="293"/>
      <c r="C2" s="293"/>
      <c r="D2" s="293"/>
      <c r="E2" s="293"/>
    </row>
    <row r="3" spans="1:5" x14ac:dyDescent="0.25">
      <c r="A3" s="294"/>
      <c r="B3" s="294"/>
      <c r="C3" s="294"/>
      <c r="D3" s="294"/>
      <c r="E3" s="294"/>
    </row>
    <row r="4" spans="1:5" ht="30" x14ac:dyDescent="0.25">
      <c r="A4" s="114"/>
      <c r="B4" s="113" t="s">
        <v>1</v>
      </c>
      <c r="C4" s="119" t="s">
        <v>2</v>
      </c>
      <c r="D4" s="295" t="s">
        <v>3</v>
      </c>
      <c r="E4" s="296"/>
    </row>
    <row r="5" spans="1:5" x14ac:dyDescent="0.25">
      <c r="A5" s="110" t="s">
        <v>4</v>
      </c>
      <c r="B5" s="92"/>
      <c r="C5" s="92"/>
      <c r="D5" s="297" t="s">
        <v>5</v>
      </c>
      <c r="E5" s="108"/>
    </row>
    <row r="6" spans="1:5" x14ac:dyDescent="0.25">
      <c r="A6" s="100"/>
      <c r="B6" s="90" t="s">
        <v>6</v>
      </c>
      <c r="C6" s="90" t="s">
        <v>7</v>
      </c>
      <c r="D6" s="298"/>
      <c r="E6" s="90" t="s">
        <v>8</v>
      </c>
    </row>
    <row r="7" spans="1:5" x14ac:dyDescent="0.25">
      <c r="A7" s="93" t="s">
        <v>9</v>
      </c>
      <c r="B7" s="87">
        <v>3297213.0504600001</v>
      </c>
      <c r="C7" s="87">
        <v>9105.1557900000007</v>
      </c>
      <c r="D7" s="87">
        <v>3327342.0109700002</v>
      </c>
      <c r="E7" s="123">
        <v>70.119393565278841</v>
      </c>
    </row>
    <row r="8" spans="1:5" x14ac:dyDescent="0.25">
      <c r="A8" s="85" t="s">
        <v>10</v>
      </c>
      <c r="B8" s="88">
        <v>2814068.2740000002</v>
      </c>
      <c r="C8" s="88"/>
      <c r="D8" s="88">
        <v>2814068.2740000002</v>
      </c>
      <c r="E8" s="91">
        <v>59.302836761732202</v>
      </c>
    </row>
    <row r="9" spans="1:5" x14ac:dyDescent="0.25">
      <c r="A9" s="85" t="s">
        <v>11</v>
      </c>
      <c r="B9" s="88">
        <v>457768.06</v>
      </c>
      <c r="C9" s="88">
        <v>9100</v>
      </c>
      <c r="D9" s="88">
        <v>487879.96</v>
      </c>
      <c r="E9" s="91">
        <v>10.2814369837853</v>
      </c>
    </row>
    <row r="10" spans="1:5" x14ac:dyDescent="0.25">
      <c r="A10" s="85" t="s">
        <v>12</v>
      </c>
      <c r="B10" s="88">
        <v>25375.71646</v>
      </c>
      <c r="C10" s="88">
        <v>5.1557899999999997</v>
      </c>
      <c r="D10" s="88">
        <v>25392.776969999999</v>
      </c>
      <c r="E10" s="91">
        <v>0.53511981976133893</v>
      </c>
    </row>
    <row r="11" spans="1:5" x14ac:dyDescent="0.25">
      <c r="A11" s="85" t="s">
        <v>13</v>
      </c>
      <c r="B11" s="88">
        <v>1</v>
      </c>
      <c r="C11" s="124">
        <v>0</v>
      </c>
      <c r="D11" s="88">
        <v>1</v>
      </c>
      <c r="E11" s="125">
        <v>0</v>
      </c>
    </row>
    <row r="12" spans="1:5" x14ac:dyDescent="0.25">
      <c r="A12" s="85"/>
      <c r="B12" s="84"/>
      <c r="C12" s="84"/>
      <c r="D12" s="84"/>
      <c r="E12" s="94"/>
    </row>
    <row r="13" spans="1:5" x14ac:dyDescent="0.25">
      <c r="A13" s="93" t="s">
        <v>14</v>
      </c>
      <c r="B13" s="87">
        <v>716588.62691999995</v>
      </c>
      <c r="C13" s="87">
        <v>211943.20272</v>
      </c>
      <c r="D13" s="87">
        <v>1417908.68472</v>
      </c>
      <c r="E13" s="98">
        <v>29.880585361019001</v>
      </c>
    </row>
    <row r="14" spans="1:5" x14ac:dyDescent="0.25">
      <c r="A14" s="85"/>
      <c r="B14" s="84"/>
      <c r="C14" s="84"/>
      <c r="D14" s="84"/>
      <c r="E14" s="118"/>
    </row>
    <row r="15" spans="1:5" ht="16.5" x14ac:dyDescent="0.35">
      <c r="A15" s="99" t="s">
        <v>15</v>
      </c>
      <c r="B15" s="126">
        <v>29430.9</v>
      </c>
      <c r="C15" s="127"/>
      <c r="D15" s="126">
        <v>29430.9</v>
      </c>
      <c r="E15" s="128">
        <v>0.62021802192097897</v>
      </c>
    </row>
    <row r="16" spans="1:5" x14ac:dyDescent="0.25">
      <c r="A16" s="85" t="s">
        <v>30</v>
      </c>
      <c r="B16" s="88">
        <v>29430.9</v>
      </c>
      <c r="C16" s="88"/>
      <c r="D16" s="88">
        <v>29430.9</v>
      </c>
      <c r="E16" s="91">
        <v>0.62021802192097897</v>
      </c>
    </row>
    <row r="17" spans="1:5" x14ac:dyDescent="0.25">
      <c r="A17" s="85"/>
      <c r="B17" s="84"/>
      <c r="C17" s="84"/>
      <c r="D17" s="84"/>
      <c r="E17" s="105"/>
    </row>
    <row r="18" spans="1:5" ht="16.5" x14ac:dyDescent="0.35">
      <c r="A18" s="129" t="s">
        <v>17</v>
      </c>
      <c r="B18" s="126">
        <v>331312.20198999997</v>
      </c>
      <c r="C18" s="126"/>
      <c r="D18" s="126">
        <v>331312.20198999997</v>
      </c>
      <c r="E18" s="128">
        <v>6.9819746781960994</v>
      </c>
    </row>
    <row r="19" spans="1:5" x14ac:dyDescent="0.25">
      <c r="A19" s="85"/>
      <c r="B19" s="84"/>
      <c r="C19" s="107"/>
      <c r="D19" s="86"/>
      <c r="E19" s="94"/>
    </row>
    <row r="20" spans="1:5" ht="16.5" x14ac:dyDescent="0.35">
      <c r="A20" s="99" t="s">
        <v>18</v>
      </c>
      <c r="B20" s="126">
        <v>355846.52493000001</v>
      </c>
      <c r="C20" s="126"/>
      <c r="D20" s="126">
        <v>355846.52493000001</v>
      </c>
      <c r="E20" s="128">
        <v>7.4990036933814048</v>
      </c>
    </row>
    <row r="21" spans="1:5" x14ac:dyDescent="0.25">
      <c r="A21" s="85" t="s">
        <v>19</v>
      </c>
      <c r="B21" s="89">
        <v>140126.43770000001</v>
      </c>
      <c r="C21" s="89"/>
      <c r="D21" s="89">
        <v>140126.43770000001</v>
      </c>
      <c r="E21" s="115">
        <v>2.9529828176891399</v>
      </c>
    </row>
    <row r="22" spans="1:5" x14ac:dyDescent="0.25">
      <c r="A22" s="85" t="s">
        <v>22</v>
      </c>
      <c r="B22" s="89">
        <v>109932.49800000001</v>
      </c>
      <c r="C22" s="89"/>
      <c r="D22" s="89">
        <v>109932.49800000001</v>
      </c>
      <c r="E22" s="115">
        <v>2.3166847243676498</v>
      </c>
    </row>
    <row r="23" spans="1:5" x14ac:dyDescent="0.25">
      <c r="A23" s="85" t="s">
        <v>16</v>
      </c>
      <c r="B23" s="89">
        <v>38270.232000000004</v>
      </c>
      <c r="C23" s="89"/>
      <c r="D23" s="89">
        <v>38270.232000000004</v>
      </c>
      <c r="E23" s="115">
        <v>0.80649547208875505</v>
      </c>
    </row>
    <row r="24" spans="1:5" x14ac:dyDescent="0.25">
      <c r="A24" s="85" t="s">
        <v>21</v>
      </c>
      <c r="B24" s="89">
        <v>23963.33555</v>
      </c>
      <c r="C24" s="89"/>
      <c r="D24" s="89">
        <v>23963.33555</v>
      </c>
      <c r="E24" s="115">
        <v>0.50499619697153897</v>
      </c>
    </row>
    <row r="25" spans="1:5" x14ac:dyDescent="0.25">
      <c r="A25" s="85" t="s">
        <v>31</v>
      </c>
      <c r="B25" s="89">
        <v>19224.20983</v>
      </c>
      <c r="C25" s="89"/>
      <c r="D25" s="89">
        <v>19224.20983</v>
      </c>
      <c r="E25" s="115">
        <v>0.40512527288518002</v>
      </c>
    </row>
    <row r="26" spans="1:5" x14ac:dyDescent="0.25">
      <c r="A26" s="85" t="s">
        <v>29</v>
      </c>
      <c r="B26" s="89">
        <v>9880.5197499999995</v>
      </c>
      <c r="C26" s="89"/>
      <c r="D26" s="89">
        <v>9880.5197499999995</v>
      </c>
      <c r="E26" s="115">
        <v>0.20821913074001</v>
      </c>
    </row>
    <row r="27" spans="1:5" x14ac:dyDescent="0.25">
      <c r="A27" s="85" t="s">
        <v>23</v>
      </c>
      <c r="B27" s="89">
        <v>7081.6220999999996</v>
      </c>
      <c r="C27" s="89"/>
      <c r="D27" s="89">
        <v>7081.6220999999996</v>
      </c>
      <c r="E27" s="115">
        <v>0.14923599519056099</v>
      </c>
    </row>
    <row r="28" spans="1:5" x14ac:dyDescent="0.25">
      <c r="A28" s="85" t="s">
        <v>30</v>
      </c>
      <c r="B28" s="89">
        <v>5384.05</v>
      </c>
      <c r="C28" s="89"/>
      <c r="D28" s="89">
        <v>5384.05</v>
      </c>
      <c r="E28" s="115">
        <v>0.113461866301188</v>
      </c>
    </row>
    <row r="29" spans="1:5" x14ac:dyDescent="0.25">
      <c r="A29" s="85" t="s">
        <v>20</v>
      </c>
      <c r="B29" s="89">
        <v>1983.62</v>
      </c>
      <c r="C29" s="89"/>
      <c r="D29" s="89">
        <v>1983.62</v>
      </c>
      <c r="E29" s="115">
        <v>4.1802217147382199E-2</v>
      </c>
    </row>
    <row r="30" spans="1:5" x14ac:dyDescent="0.25">
      <c r="A30" s="85"/>
      <c r="B30" s="86"/>
      <c r="C30" s="86"/>
      <c r="D30" s="86"/>
      <c r="E30" s="96"/>
    </row>
    <row r="31" spans="1:5" ht="16.5" x14ac:dyDescent="0.35">
      <c r="A31" s="121" t="s">
        <v>24</v>
      </c>
      <c r="B31" s="83"/>
      <c r="C31" s="130">
        <v>211943.20272</v>
      </c>
      <c r="D31" s="130">
        <v>701320.05779999995</v>
      </c>
      <c r="E31" s="131">
        <v>14.779410041222761</v>
      </c>
    </row>
    <row r="32" spans="1:5" x14ac:dyDescent="0.25">
      <c r="A32" s="85" t="s">
        <v>26</v>
      </c>
      <c r="B32" s="84"/>
      <c r="C32" s="120">
        <v>166943.20272</v>
      </c>
      <c r="D32" s="89">
        <v>552415.05779999995</v>
      </c>
      <c r="E32" s="91">
        <v>11.6414304159261</v>
      </c>
    </row>
    <row r="33" spans="1:5" x14ac:dyDescent="0.25">
      <c r="A33" s="85" t="s">
        <v>25</v>
      </c>
      <c r="B33" s="84"/>
      <c r="C33" s="120">
        <v>45000</v>
      </c>
      <c r="D33" s="89">
        <v>148905</v>
      </c>
      <c r="E33" s="91">
        <v>3.1379796252966599</v>
      </c>
    </row>
    <row r="34" spans="1:5" x14ac:dyDescent="0.25">
      <c r="A34" s="104"/>
      <c r="B34" s="86"/>
      <c r="C34" s="86"/>
      <c r="D34" s="86"/>
      <c r="E34" s="96"/>
    </row>
    <row r="35" spans="1:5" x14ac:dyDescent="0.25">
      <c r="A35" s="85"/>
      <c r="B35" s="122"/>
      <c r="C35" s="116"/>
      <c r="D35" s="111"/>
      <c r="E35" s="112"/>
    </row>
    <row r="36" spans="1:5" x14ac:dyDescent="0.25">
      <c r="A36" s="106" t="s">
        <v>3</v>
      </c>
      <c r="B36" s="117">
        <v>4013801.6773799998</v>
      </c>
      <c r="C36" s="95">
        <v>221048.35850999999</v>
      </c>
      <c r="D36" s="95">
        <v>4745250.6956900004</v>
      </c>
      <c r="E36" s="102">
        <v>100</v>
      </c>
    </row>
    <row r="37" spans="1:5" x14ac:dyDescent="0.25">
      <c r="A37" s="109" t="s">
        <v>27</v>
      </c>
      <c r="B37" s="101">
        <v>3.3090000000000002</v>
      </c>
      <c r="C37" s="97"/>
      <c r="D37" s="97"/>
      <c r="E37" s="103"/>
    </row>
    <row r="38" spans="1:5" x14ac:dyDescent="0.25">
      <c r="B38" s="28"/>
      <c r="C38" s="28"/>
      <c r="D38" s="30"/>
      <c r="E38" s="30"/>
    </row>
    <row r="39" spans="1:5" x14ac:dyDescent="0.25">
      <c r="A39" s="82" t="s">
        <v>28</v>
      </c>
      <c r="B39" s="132">
        <v>0.84585661217554664</v>
      </c>
      <c r="C39" s="133">
        <v>0.15414338782445336</v>
      </c>
      <c r="D39" s="82"/>
      <c r="E39" s="82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3" workbookViewId="0">
      <selection activeCell="M21" sqref="M21"/>
    </sheetView>
  </sheetViews>
  <sheetFormatPr baseColWidth="10" defaultRowHeight="15" x14ac:dyDescent="0.25"/>
  <cols>
    <col min="1" max="1" width="46" style="5" customWidth="1"/>
    <col min="2" max="2" width="16.85546875" style="5" customWidth="1"/>
    <col min="3" max="3" width="15.42578125" style="5" customWidth="1"/>
    <col min="4" max="16384" width="11.42578125" style="5"/>
  </cols>
  <sheetData>
    <row r="1" spans="1:5" ht="15.75" x14ac:dyDescent="0.25">
      <c r="A1" s="292" t="s">
        <v>32</v>
      </c>
      <c r="B1" s="292"/>
      <c r="C1" s="292"/>
      <c r="D1" s="292"/>
      <c r="E1" s="292"/>
    </row>
    <row r="2" spans="1:5" x14ac:dyDescent="0.25">
      <c r="A2" s="293" t="s">
        <v>0</v>
      </c>
      <c r="B2" s="293"/>
      <c r="C2" s="293"/>
      <c r="D2" s="293"/>
      <c r="E2" s="293"/>
    </row>
    <row r="3" spans="1:5" x14ac:dyDescent="0.25">
      <c r="A3" s="294"/>
      <c r="B3" s="294"/>
      <c r="C3" s="294"/>
      <c r="D3" s="294"/>
      <c r="E3" s="294"/>
    </row>
    <row r="4" spans="1:5" ht="30" x14ac:dyDescent="0.25">
      <c r="A4" s="57"/>
      <c r="B4" s="67" t="s">
        <v>1</v>
      </c>
      <c r="C4" s="63" t="s">
        <v>2</v>
      </c>
      <c r="D4" s="295" t="s">
        <v>3</v>
      </c>
      <c r="E4" s="296"/>
    </row>
    <row r="5" spans="1:5" x14ac:dyDescent="0.25">
      <c r="A5" s="52" t="s">
        <v>4</v>
      </c>
      <c r="B5" s="44"/>
      <c r="C5" s="44"/>
      <c r="D5" s="297" t="s">
        <v>5</v>
      </c>
      <c r="E5" s="50"/>
    </row>
    <row r="6" spans="1:5" x14ac:dyDescent="0.25">
      <c r="A6" s="64"/>
      <c r="B6" s="42" t="s">
        <v>6</v>
      </c>
      <c r="C6" s="42" t="s">
        <v>7</v>
      </c>
      <c r="D6" s="298"/>
      <c r="E6" s="42" t="s">
        <v>8</v>
      </c>
    </row>
    <row r="7" spans="1:5" x14ac:dyDescent="0.25">
      <c r="A7" s="48" t="s">
        <v>9</v>
      </c>
      <c r="B7" s="39">
        <v>3392298.7981300005</v>
      </c>
      <c r="C7" s="39">
        <v>9118.9937800000007</v>
      </c>
      <c r="D7" s="39">
        <v>3423020.6881800001</v>
      </c>
      <c r="E7" s="71">
        <v>71.772428621056108</v>
      </c>
    </row>
    <row r="8" spans="1:5" x14ac:dyDescent="0.25">
      <c r="A8" s="36" t="s">
        <v>10</v>
      </c>
      <c r="B8" s="38">
        <v>2932484.7940000002</v>
      </c>
      <c r="C8" s="38"/>
      <c r="D8" s="38">
        <v>2932484.7940000002</v>
      </c>
      <c r="E8" s="41">
        <v>61.487100493892896</v>
      </c>
    </row>
    <row r="9" spans="1:5" x14ac:dyDescent="0.25">
      <c r="A9" s="36" t="s">
        <v>11</v>
      </c>
      <c r="B9" s="38">
        <v>457768.06</v>
      </c>
      <c r="C9" s="38">
        <v>9100</v>
      </c>
      <c r="D9" s="38">
        <v>488425.96</v>
      </c>
      <c r="E9" s="41">
        <v>10.241108887518401</v>
      </c>
    </row>
    <row r="10" spans="1:5" x14ac:dyDescent="0.25">
      <c r="A10" s="36" t="s">
        <v>12</v>
      </c>
      <c r="B10" s="38">
        <v>2044.9441300000001</v>
      </c>
      <c r="C10" s="38">
        <v>18.993780000000001</v>
      </c>
      <c r="D10" s="38">
        <v>2108.9341800000002</v>
      </c>
      <c r="E10" s="41">
        <v>4.4219239644816201E-2</v>
      </c>
    </row>
    <row r="11" spans="1:5" x14ac:dyDescent="0.25">
      <c r="A11" s="36" t="s">
        <v>13</v>
      </c>
      <c r="B11" s="38">
        <v>1</v>
      </c>
      <c r="C11" s="38"/>
      <c r="D11" s="38">
        <v>1</v>
      </c>
      <c r="E11" s="70">
        <v>0</v>
      </c>
    </row>
    <row r="12" spans="1:5" x14ac:dyDescent="0.25">
      <c r="A12" s="36"/>
      <c r="B12" s="35"/>
      <c r="C12" s="35"/>
      <c r="D12" s="35"/>
      <c r="E12" s="47"/>
    </row>
    <row r="13" spans="1:5" x14ac:dyDescent="0.25">
      <c r="A13" s="48" t="s">
        <v>14</v>
      </c>
      <c r="B13" s="39">
        <v>632211.96438999998</v>
      </c>
      <c r="C13" s="39">
        <v>211943.20272</v>
      </c>
      <c r="D13" s="39">
        <v>1346248.6143499999</v>
      </c>
      <c r="E13" s="71">
        <v>28.227571378943836</v>
      </c>
    </row>
    <row r="14" spans="1:5" x14ac:dyDescent="0.25">
      <c r="A14" s="36"/>
      <c r="B14" s="35"/>
      <c r="C14" s="35"/>
      <c r="D14" s="35"/>
      <c r="E14" s="55"/>
    </row>
    <row r="15" spans="1:5" ht="16.5" x14ac:dyDescent="0.35">
      <c r="A15" s="45" t="s">
        <v>15</v>
      </c>
      <c r="B15" s="72">
        <v>29523.3</v>
      </c>
      <c r="C15" s="73"/>
      <c r="D15" s="72">
        <v>29523.3</v>
      </c>
      <c r="E15" s="74">
        <v>0.61903206377251796</v>
      </c>
    </row>
    <row r="16" spans="1:5" x14ac:dyDescent="0.25">
      <c r="A16" s="36" t="s">
        <v>30</v>
      </c>
      <c r="B16" s="38">
        <v>29523.3</v>
      </c>
      <c r="C16" s="38"/>
      <c r="D16" s="38">
        <v>29523.3</v>
      </c>
      <c r="E16" s="41">
        <v>0.61903206377251796</v>
      </c>
    </row>
    <row r="17" spans="1:5" x14ac:dyDescent="0.25">
      <c r="A17" s="36"/>
      <c r="B17" s="35"/>
      <c r="C17" s="35"/>
      <c r="D17" s="35"/>
      <c r="E17" s="49"/>
    </row>
    <row r="18" spans="1:5" ht="16.5" x14ac:dyDescent="0.35">
      <c r="A18" s="75" t="s">
        <v>17</v>
      </c>
      <c r="B18" s="72">
        <v>240990.14</v>
      </c>
      <c r="C18" s="72"/>
      <c r="D18" s="72">
        <v>240990.14</v>
      </c>
      <c r="E18" s="74">
        <v>5.0529792981485206</v>
      </c>
    </row>
    <row r="19" spans="1:5" x14ac:dyDescent="0.25">
      <c r="A19" s="36"/>
      <c r="B19" s="35"/>
      <c r="C19" s="60"/>
      <c r="D19" s="37"/>
      <c r="E19" s="47"/>
    </row>
    <row r="20" spans="1:5" ht="16.5" x14ac:dyDescent="0.35">
      <c r="A20" s="45" t="s">
        <v>18</v>
      </c>
      <c r="B20" s="72">
        <v>361698.52438999998</v>
      </c>
      <c r="C20" s="72"/>
      <c r="D20" s="72">
        <v>361698.52438999998</v>
      </c>
      <c r="E20" s="74">
        <v>7.5839416331038869</v>
      </c>
    </row>
    <row r="21" spans="1:5" x14ac:dyDescent="0.25">
      <c r="A21" s="36" t="s">
        <v>19</v>
      </c>
      <c r="B21" s="40">
        <v>141873.40672</v>
      </c>
      <c r="C21" s="40"/>
      <c r="D21" s="40">
        <v>141873.40672</v>
      </c>
      <c r="E21" s="65">
        <v>2.97474156873789</v>
      </c>
    </row>
    <row r="22" spans="1:5" x14ac:dyDescent="0.25">
      <c r="A22" s="36" t="s">
        <v>22</v>
      </c>
      <c r="B22" s="40">
        <v>110685.014</v>
      </c>
      <c r="C22" s="40"/>
      <c r="D22" s="40">
        <v>110685.014</v>
      </c>
      <c r="E22" s="65">
        <v>2.3207965452747499</v>
      </c>
    </row>
    <row r="23" spans="1:5" x14ac:dyDescent="0.25">
      <c r="A23" s="36" t="s">
        <v>16</v>
      </c>
      <c r="B23" s="40">
        <v>38334.163</v>
      </c>
      <c r="C23" s="40"/>
      <c r="D23" s="40">
        <v>38334.163</v>
      </c>
      <c r="E23" s="65">
        <v>0.80377451148354406</v>
      </c>
    </row>
    <row r="24" spans="1:5" x14ac:dyDescent="0.25">
      <c r="A24" s="36" t="s">
        <v>21</v>
      </c>
      <c r="B24" s="40">
        <v>24303.117050000001</v>
      </c>
      <c r="C24" s="40"/>
      <c r="D24" s="40">
        <v>24303.117050000001</v>
      </c>
      <c r="E24" s="65">
        <v>0.50957747621595695</v>
      </c>
    </row>
    <row r="25" spans="1:5" x14ac:dyDescent="0.25">
      <c r="A25" s="36" t="s">
        <v>31</v>
      </c>
      <c r="B25" s="40">
        <v>19427.039069999999</v>
      </c>
      <c r="C25" s="40"/>
      <c r="D25" s="40">
        <v>19427.039069999999</v>
      </c>
      <c r="E25" s="65">
        <v>0.40733793608747798</v>
      </c>
    </row>
    <row r="26" spans="1:5" x14ac:dyDescent="0.25">
      <c r="A26" s="36" t="s">
        <v>29</v>
      </c>
      <c r="B26" s="40">
        <v>10015.97575</v>
      </c>
      <c r="C26" s="40"/>
      <c r="D26" s="40">
        <v>10015.97575</v>
      </c>
      <c r="E26" s="65">
        <v>0.210010741997608</v>
      </c>
    </row>
    <row r="27" spans="1:5" x14ac:dyDescent="0.25">
      <c r="A27" s="36" t="s">
        <v>23</v>
      </c>
      <c r="B27" s="40">
        <v>9612.4887999999992</v>
      </c>
      <c r="C27" s="40"/>
      <c r="D27" s="40">
        <v>9612.4887999999992</v>
      </c>
      <c r="E27" s="65">
        <v>0.201550598336033</v>
      </c>
    </row>
    <row r="28" spans="1:5" x14ac:dyDescent="0.25">
      <c r="A28" s="36" t="s">
        <v>30</v>
      </c>
      <c r="B28" s="40">
        <v>5445.46</v>
      </c>
      <c r="C28" s="40"/>
      <c r="D28" s="40">
        <v>5445.46</v>
      </c>
      <c r="E28" s="65">
        <v>0.114178101431435</v>
      </c>
    </row>
    <row r="29" spans="1:5" x14ac:dyDescent="0.25">
      <c r="A29" s="36" t="s">
        <v>20</v>
      </c>
      <c r="B29" s="40">
        <v>2001.86</v>
      </c>
      <c r="C29" s="40"/>
      <c r="D29" s="40">
        <v>2001.86</v>
      </c>
      <c r="E29" s="65">
        <v>4.1974153539192899E-2</v>
      </c>
    </row>
    <row r="30" spans="1:5" x14ac:dyDescent="0.25">
      <c r="A30" s="36"/>
      <c r="B30" s="37"/>
      <c r="C30" s="37"/>
      <c r="D30" s="37"/>
      <c r="E30" s="43"/>
    </row>
    <row r="31" spans="1:5" ht="16.5" x14ac:dyDescent="0.35">
      <c r="A31" s="54" t="s">
        <v>24</v>
      </c>
      <c r="B31" s="34"/>
      <c r="C31" s="76">
        <v>211943.20272</v>
      </c>
      <c r="D31" s="76">
        <v>714036.64995999995</v>
      </c>
      <c r="E31" s="77">
        <v>14.97161838391891</v>
      </c>
    </row>
    <row r="32" spans="1:5" x14ac:dyDescent="0.25">
      <c r="A32" s="36" t="s">
        <v>26</v>
      </c>
      <c r="B32" s="35"/>
      <c r="C32" s="59">
        <v>166943.20272</v>
      </c>
      <c r="D32" s="40">
        <v>562431.64995999995</v>
      </c>
      <c r="E32" s="41">
        <v>11.7928288844987</v>
      </c>
    </row>
    <row r="33" spans="1:5" x14ac:dyDescent="0.25">
      <c r="A33" s="36" t="s">
        <v>25</v>
      </c>
      <c r="B33" s="35"/>
      <c r="C33" s="59">
        <v>45000</v>
      </c>
      <c r="D33" s="40">
        <v>151605</v>
      </c>
      <c r="E33" s="41">
        <v>3.1787894994202102</v>
      </c>
    </row>
    <row r="34" spans="1:5" x14ac:dyDescent="0.25">
      <c r="A34" s="66"/>
      <c r="B34" s="37"/>
      <c r="C34" s="37"/>
      <c r="D34" s="37"/>
      <c r="E34" s="43"/>
    </row>
    <row r="35" spans="1:5" x14ac:dyDescent="0.25">
      <c r="A35" s="36"/>
      <c r="B35" s="69"/>
      <c r="C35" s="56"/>
      <c r="D35" s="61"/>
      <c r="E35" s="62"/>
    </row>
    <row r="36" spans="1:5" x14ac:dyDescent="0.25">
      <c r="A36" s="51" t="s">
        <v>3</v>
      </c>
      <c r="B36" s="78">
        <v>4024510.7625200003</v>
      </c>
      <c r="C36" s="78">
        <v>221062.19649999999</v>
      </c>
      <c r="D36" s="78">
        <v>4769269.30253</v>
      </c>
      <c r="E36" s="79">
        <v>99.999999999999943</v>
      </c>
    </row>
    <row r="37" spans="1:5" x14ac:dyDescent="0.25">
      <c r="A37" s="53" t="s">
        <v>27</v>
      </c>
      <c r="B37" s="58">
        <v>3.3690000000000002</v>
      </c>
      <c r="C37" s="46"/>
      <c r="D37" s="46"/>
      <c r="E37" s="68"/>
    </row>
    <row r="38" spans="1:5" x14ac:dyDescent="0.25">
      <c r="A38" s="33"/>
      <c r="B38" s="33"/>
      <c r="C38" s="80"/>
      <c r="D38" s="33"/>
      <c r="E38" s="33"/>
    </row>
    <row r="39" spans="1:5" x14ac:dyDescent="0.25">
      <c r="A39" s="33" t="s">
        <v>28</v>
      </c>
      <c r="B39" s="81">
        <v>0.84384221297486384</v>
      </c>
      <c r="C39" s="81">
        <v>0.15615778702513616</v>
      </c>
      <c r="D39" s="33"/>
      <c r="E39" s="33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H29" sqref="H29"/>
    </sheetView>
  </sheetViews>
  <sheetFormatPr baseColWidth="10" defaultRowHeight="15" x14ac:dyDescent="0.25"/>
  <cols>
    <col min="1" max="1" width="42.140625" style="5" customWidth="1"/>
    <col min="2" max="2" width="23.7109375" style="5" customWidth="1"/>
    <col min="3" max="16384" width="11.42578125" style="5"/>
  </cols>
  <sheetData>
    <row r="1" spans="1:5" ht="15.75" x14ac:dyDescent="0.25">
      <c r="A1" s="292" t="s">
        <v>38</v>
      </c>
      <c r="B1" s="292"/>
      <c r="C1" s="292"/>
      <c r="D1" s="292"/>
      <c r="E1" s="292"/>
    </row>
    <row r="2" spans="1:5" x14ac:dyDescent="0.25">
      <c r="A2" s="293" t="s">
        <v>0</v>
      </c>
      <c r="B2" s="293"/>
      <c r="C2" s="293"/>
      <c r="D2" s="293"/>
      <c r="E2" s="293"/>
    </row>
    <row r="3" spans="1:5" x14ac:dyDescent="0.25">
      <c r="A3" s="294"/>
      <c r="B3" s="294"/>
      <c r="C3" s="294"/>
      <c r="D3" s="294"/>
      <c r="E3" s="294"/>
    </row>
    <row r="4" spans="1:5" ht="45" x14ac:dyDescent="0.25">
      <c r="A4" s="259"/>
      <c r="B4" s="272" t="s">
        <v>1</v>
      </c>
      <c r="C4" s="262" t="s">
        <v>2</v>
      </c>
      <c r="D4" s="295" t="s">
        <v>3</v>
      </c>
      <c r="E4" s="296"/>
    </row>
    <row r="5" spans="1:5" x14ac:dyDescent="0.25">
      <c r="A5" s="267" t="s">
        <v>4</v>
      </c>
      <c r="B5" s="250"/>
      <c r="C5" s="250"/>
      <c r="D5" s="297" t="s">
        <v>5</v>
      </c>
      <c r="E5" s="266"/>
    </row>
    <row r="6" spans="1:5" x14ac:dyDescent="0.25">
      <c r="A6" s="263"/>
      <c r="B6" s="247" t="s">
        <v>6</v>
      </c>
      <c r="C6" s="247" t="s">
        <v>7</v>
      </c>
      <c r="D6" s="298"/>
      <c r="E6" s="247" t="s">
        <v>8</v>
      </c>
    </row>
    <row r="7" spans="1:5" x14ac:dyDescent="0.25">
      <c r="A7" s="248" t="s">
        <v>9</v>
      </c>
      <c r="B7" s="244">
        <f>SUM(B8:B11)</f>
        <v>3448414.4919099999</v>
      </c>
      <c r="C7" s="244">
        <f>SUM(C8:C11)</f>
        <v>9101.9335800000008</v>
      </c>
      <c r="D7" s="244">
        <f>SUM(D8:D11)</f>
        <v>3478332.5475900001</v>
      </c>
      <c r="E7" s="275">
        <f>SUM(E8:E11)</f>
        <v>72.992505390941034</v>
      </c>
    </row>
    <row r="8" spans="1:5" x14ac:dyDescent="0.25">
      <c r="A8" s="242" t="s">
        <v>10</v>
      </c>
      <c r="B8" s="243">
        <v>2983079.3089999999</v>
      </c>
      <c r="C8" s="243"/>
      <c r="D8" s="243">
        <v>2983079.3089999999</v>
      </c>
      <c r="E8" s="246">
        <v>62.5996773351443</v>
      </c>
    </row>
    <row r="9" spans="1:5" x14ac:dyDescent="0.25">
      <c r="A9" s="242" t="s">
        <v>11</v>
      </c>
      <c r="B9" s="243">
        <v>411268.06</v>
      </c>
      <c r="C9" s="243">
        <v>9100</v>
      </c>
      <c r="D9" s="243">
        <v>441179.76</v>
      </c>
      <c r="E9" s="246">
        <v>9.2581214785250001</v>
      </c>
    </row>
    <row r="10" spans="1:5" x14ac:dyDescent="0.25">
      <c r="A10" s="242" t="s">
        <v>12</v>
      </c>
      <c r="B10" s="243">
        <v>54066.122909999998</v>
      </c>
      <c r="C10" s="243">
        <v>1.9335800000000001</v>
      </c>
      <c r="D10" s="243">
        <v>54072.478589999999</v>
      </c>
      <c r="E10" s="246">
        <v>1.13470657727173</v>
      </c>
    </row>
    <row r="11" spans="1:5" x14ac:dyDescent="0.25">
      <c r="A11" s="242" t="s">
        <v>13</v>
      </c>
      <c r="B11" s="243">
        <v>1</v>
      </c>
      <c r="C11" s="243"/>
      <c r="D11" s="243">
        <v>1</v>
      </c>
      <c r="E11" s="276">
        <v>0</v>
      </c>
    </row>
    <row r="12" spans="1:5" x14ac:dyDescent="0.25">
      <c r="A12" s="242"/>
      <c r="B12" s="240"/>
      <c r="C12" s="240"/>
      <c r="D12" s="240"/>
      <c r="E12" s="252"/>
    </row>
    <row r="13" spans="1:5" x14ac:dyDescent="0.25">
      <c r="A13" s="248" t="s">
        <v>14</v>
      </c>
      <c r="B13" s="244">
        <f>+B15+B18+B20+B31</f>
        <v>589923.03195999993</v>
      </c>
      <c r="C13" s="244">
        <f>+C15+C18+C20+C31</f>
        <v>212069.48383000001</v>
      </c>
      <c r="D13" s="244">
        <f>+D15+D18+D20+D31</f>
        <v>1286995.4253099998</v>
      </c>
      <c r="E13" s="275">
        <f>+E15+E18+E20+E31</f>
        <v>27.007494609058945</v>
      </c>
    </row>
    <row r="14" spans="1:5" x14ac:dyDescent="0.25">
      <c r="A14" s="242"/>
      <c r="B14" s="240"/>
      <c r="C14" s="240"/>
      <c r="D14" s="240"/>
      <c r="E14" s="261"/>
    </row>
    <row r="15" spans="1:5" ht="16.5" x14ac:dyDescent="0.35">
      <c r="A15" s="253" t="s">
        <v>15</v>
      </c>
      <c r="B15" s="277">
        <f>+B16</f>
        <v>29612.7</v>
      </c>
      <c r="C15" s="278"/>
      <c r="D15" s="277">
        <f>+D16</f>
        <v>29612.7</v>
      </c>
      <c r="E15" s="279">
        <f>+E16</f>
        <v>0.62142010754781096</v>
      </c>
    </row>
    <row r="16" spans="1:5" x14ac:dyDescent="0.25">
      <c r="A16" s="242" t="s">
        <v>30</v>
      </c>
      <c r="B16" s="243">
        <v>29612.7</v>
      </c>
      <c r="C16" s="243"/>
      <c r="D16" s="243">
        <v>29612.7</v>
      </c>
      <c r="E16" s="246">
        <v>0.62142010754781096</v>
      </c>
    </row>
    <row r="17" spans="1:5" x14ac:dyDescent="0.25">
      <c r="A17" s="242"/>
      <c r="B17" s="240"/>
      <c r="C17" s="240"/>
      <c r="D17" s="240"/>
      <c r="E17" s="258"/>
    </row>
    <row r="18" spans="1:5" ht="16.5" x14ac:dyDescent="0.35">
      <c r="A18" s="280" t="s">
        <v>17</v>
      </c>
      <c r="B18" s="277">
        <v>190162.52499999999</v>
      </c>
      <c r="C18" s="277"/>
      <c r="D18" s="277">
        <v>190162.52499999999</v>
      </c>
      <c r="E18" s="279">
        <v>3.9905451626181696</v>
      </c>
    </row>
    <row r="19" spans="1:5" x14ac:dyDescent="0.25">
      <c r="A19" s="242"/>
      <c r="B19" s="240"/>
      <c r="C19" s="270"/>
      <c r="D19" s="241"/>
      <c r="E19" s="252"/>
    </row>
    <row r="20" spans="1:5" ht="16.5" x14ac:dyDescent="0.35">
      <c r="A20" s="253" t="s">
        <v>18</v>
      </c>
      <c r="B20" s="277">
        <f>SUM(B21:B29)</f>
        <v>370147.80695999996</v>
      </c>
      <c r="C20" s="277"/>
      <c r="D20" s="277">
        <f>SUM(D21:D29)</f>
        <v>370147.80695999996</v>
      </c>
      <c r="E20" s="279">
        <f>SUM(E21:E29)</f>
        <v>7.767521705540843</v>
      </c>
    </row>
    <row r="21" spans="1:5" x14ac:dyDescent="0.25">
      <c r="A21" s="242" t="s">
        <v>19</v>
      </c>
      <c r="B21" s="245">
        <v>143706.62914999999</v>
      </c>
      <c r="C21" s="245"/>
      <c r="D21" s="245">
        <v>143706.62914999999</v>
      </c>
      <c r="E21" s="264">
        <v>3.0156719563473202</v>
      </c>
    </row>
    <row r="22" spans="1:5" x14ac:dyDescent="0.25">
      <c r="A22" s="242" t="s">
        <v>22</v>
      </c>
      <c r="B22" s="245">
        <v>112179.53599999999</v>
      </c>
      <c r="C22" s="245"/>
      <c r="D22" s="245">
        <v>112179.53599999999</v>
      </c>
      <c r="E22" s="264">
        <v>2.3540784638274599</v>
      </c>
    </row>
    <row r="23" spans="1:5" x14ac:dyDescent="0.25">
      <c r="A23" s="242" t="s">
        <v>16</v>
      </c>
      <c r="B23" s="245">
        <v>43994.207000000002</v>
      </c>
      <c r="C23" s="245"/>
      <c r="D23" s="245">
        <v>43994.207000000002</v>
      </c>
      <c r="E23" s="264">
        <v>0.92321486542667996</v>
      </c>
    </row>
    <row r="24" spans="1:5" x14ac:dyDescent="0.25">
      <c r="A24" s="242" t="s">
        <v>21</v>
      </c>
      <c r="B24" s="245">
        <v>24680.333750000002</v>
      </c>
      <c r="C24" s="245"/>
      <c r="D24" s="245">
        <v>24680.333750000002</v>
      </c>
      <c r="E24" s="264">
        <v>0.51791480186679606</v>
      </c>
    </row>
    <row r="25" spans="1:5" x14ac:dyDescent="0.25">
      <c r="A25" s="242" t="s">
        <v>31</v>
      </c>
      <c r="B25" s="245">
        <v>19647.819660000001</v>
      </c>
      <c r="C25" s="245"/>
      <c r="D25" s="245">
        <v>19647.819660000001</v>
      </c>
      <c r="E25" s="264">
        <v>0.41230790188659494</v>
      </c>
    </row>
    <row r="26" spans="1:5" x14ac:dyDescent="0.25">
      <c r="A26" s="242" t="s">
        <v>29</v>
      </c>
      <c r="B26" s="245">
        <v>10183.863499999999</v>
      </c>
      <c r="C26" s="245"/>
      <c r="D26" s="245">
        <v>10183.863499999999</v>
      </c>
      <c r="E26" s="264">
        <v>0.21370754951160198</v>
      </c>
    </row>
    <row r="27" spans="1:5" x14ac:dyDescent="0.25">
      <c r="A27" s="242" t="s">
        <v>23</v>
      </c>
      <c r="B27" s="245">
        <v>8157.4479000000001</v>
      </c>
      <c r="C27" s="245"/>
      <c r="D27" s="245">
        <v>8157.4479000000001</v>
      </c>
      <c r="E27" s="264">
        <v>0.17118338251269399</v>
      </c>
    </row>
    <row r="28" spans="1:5" x14ac:dyDescent="0.25">
      <c r="A28" s="242" t="s">
        <v>30</v>
      </c>
      <c r="B28" s="245">
        <v>5579.37</v>
      </c>
      <c r="C28" s="245"/>
      <c r="D28" s="245">
        <v>5579.37</v>
      </c>
      <c r="E28" s="264">
        <v>0.11708262689484701</v>
      </c>
    </row>
    <row r="29" spans="1:5" x14ac:dyDescent="0.25">
      <c r="A29" s="242" t="s">
        <v>20</v>
      </c>
      <c r="B29" s="245">
        <v>2018.6</v>
      </c>
      <c r="C29" s="245"/>
      <c r="D29" s="245">
        <v>2018.6</v>
      </c>
      <c r="E29" s="264">
        <v>4.2360157266848705E-2</v>
      </c>
    </row>
    <row r="30" spans="1:5" x14ac:dyDescent="0.25">
      <c r="A30" s="242"/>
      <c r="B30" s="241"/>
      <c r="C30" s="241"/>
      <c r="D30" s="241"/>
      <c r="E30" s="249"/>
    </row>
    <row r="31" spans="1:5" ht="16.5" x14ac:dyDescent="0.35">
      <c r="A31" s="260" t="s">
        <v>24</v>
      </c>
      <c r="B31" s="239"/>
      <c r="C31" s="281">
        <f>SUM(C32:C33)</f>
        <v>212069.48383000001</v>
      </c>
      <c r="D31" s="281">
        <f>SUM(D32:D33)</f>
        <v>697072.39335000003</v>
      </c>
      <c r="E31" s="282">
        <f>SUM(E32:E33)</f>
        <v>14.628007633352119</v>
      </c>
    </row>
    <row r="32" spans="1:5" x14ac:dyDescent="0.25">
      <c r="A32" s="242" t="s">
        <v>26</v>
      </c>
      <c r="B32" s="240"/>
      <c r="C32" s="255">
        <v>167069.48383000001</v>
      </c>
      <c r="D32" s="245">
        <v>549157.39335000003</v>
      </c>
      <c r="E32" s="246">
        <v>11.5240233560679</v>
      </c>
    </row>
    <row r="33" spans="1:5" x14ac:dyDescent="0.25">
      <c r="A33" s="242" t="s">
        <v>25</v>
      </c>
      <c r="B33" s="240"/>
      <c r="C33" s="255">
        <v>45000</v>
      </c>
      <c r="D33" s="245">
        <v>147915</v>
      </c>
      <c r="E33" s="246">
        <v>3.1039842772842201</v>
      </c>
    </row>
    <row r="34" spans="1:5" x14ac:dyDescent="0.25">
      <c r="A34" s="274"/>
      <c r="B34" s="241"/>
      <c r="C34" s="241"/>
      <c r="D34" s="241"/>
      <c r="E34" s="249"/>
    </row>
    <row r="35" spans="1:5" x14ac:dyDescent="0.25">
      <c r="A35" s="242"/>
      <c r="B35" s="254"/>
      <c r="C35" s="269"/>
      <c r="D35" s="273"/>
      <c r="E35" s="256"/>
    </row>
    <row r="36" spans="1:5" x14ac:dyDescent="0.25">
      <c r="A36" s="271" t="s">
        <v>3</v>
      </c>
      <c r="B36" s="284">
        <f>+B7+B13</f>
        <v>4038337.5238699997</v>
      </c>
      <c r="C36" s="284">
        <f>+C7+C13</f>
        <v>221171.41741000002</v>
      </c>
      <c r="D36" s="284">
        <f>+D7+D13</f>
        <v>4765327.9728999995</v>
      </c>
      <c r="E36" s="289">
        <f>+E7+E13</f>
        <v>99.999999999999972</v>
      </c>
    </row>
    <row r="37" spans="1:5" x14ac:dyDescent="0.25">
      <c r="A37" s="257" t="s">
        <v>27</v>
      </c>
      <c r="B37" s="290">
        <v>3.2869999999999999</v>
      </c>
      <c r="C37" s="251"/>
      <c r="D37" s="251"/>
      <c r="E37" s="268"/>
    </row>
    <row r="38" spans="1:5" x14ac:dyDescent="0.25">
      <c r="A38" s="186"/>
      <c r="B38" s="186"/>
      <c r="C38" s="186"/>
      <c r="D38" s="186"/>
      <c r="E38" s="186"/>
    </row>
    <row r="39" spans="1:5" x14ac:dyDescent="0.25">
      <c r="A39" s="186" t="s">
        <v>28</v>
      </c>
      <c r="B39" s="81">
        <f>+B36/D36</f>
        <v>0.84744167596347397</v>
      </c>
      <c r="C39" s="81">
        <f>1-B39</f>
        <v>0.15255832403652603</v>
      </c>
      <c r="D39" s="186"/>
      <c r="E39" s="186"/>
    </row>
  </sheetData>
  <mergeCells count="5">
    <mergeCell ref="A1:E1"/>
    <mergeCell ref="A2:E2"/>
    <mergeCell ref="D4:E4"/>
    <mergeCell ref="D5:D6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7" workbookViewId="0">
      <selection sqref="A1:E39"/>
    </sheetView>
  </sheetViews>
  <sheetFormatPr baseColWidth="10" defaultRowHeight="15" x14ac:dyDescent="0.25"/>
  <cols>
    <col min="1" max="1" width="39.42578125" style="5" customWidth="1"/>
    <col min="2" max="2" width="16.42578125" style="5" customWidth="1"/>
    <col min="3" max="3" width="16.140625" style="5" customWidth="1"/>
    <col min="4" max="4" width="12.28515625" style="5" customWidth="1"/>
    <col min="5" max="5" width="12.140625" style="5" customWidth="1"/>
    <col min="6" max="16384" width="11.42578125" style="5"/>
  </cols>
  <sheetData>
    <row r="1" spans="1:5" ht="15.75" x14ac:dyDescent="0.25">
      <c r="A1" s="292" t="s">
        <v>47</v>
      </c>
      <c r="B1" s="292"/>
      <c r="C1" s="292"/>
      <c r="D1" s="292"/>
      <c r="E1" s="292"/>
    </row>
    <row r="2" spans="1:5" x14ac:dyDescent="0.25">
      <c r="A2" s="293" t="s">
        <v>0</v>
      </c>
      <c r="B2" s="293"/>
      <c r="C2" s="293"/>
      <c r="D2" s="293"/>
      <c r="E2" s="293"/>
    </row>
    <row r="3" spans="1:5" x14ac:dyDescent="0.25">
      <c r="A3" s="294"/>
      <c r="B3" s="294"/>
      <c r="C3" s="294"/>
      <c r="D3" s="294"/>
      <c r="E3" s="294"/>
    </row>
    <row r="4" spans="1:5" ht="32.25" customHeight="1" x14ac:dyDescent="0.25">
      <c r="A4" s="259"/>
      <c r="B4" s="272" t="s">
        <v>1</v>
      </c>
      <c r="C4" s="262" t="s">
        <v>2</v>
      </c>
      <c r="D4" s="295" t="s">
        <v>3</v>
      </c>
      <c r="E4" s="296"/>
    </row>
    <row r="5" spans="1:5" x14ac:dyDescent="0.25">
      <c r="A5" s="267" t="s">
        <v>4</v>
      </c>
      <c r="B5" s="250"/>
      <c r="C5" s="250"/>
      <c r="D5" s="297" t="s">
        <v>5</v>
      </c>
      <c r="E5" s="266"/>
    </row>
    <row r="6" spans="1:5" x14ac:dyDescent="0.25">
      <c r="A6" s="263"/>
      <c r="B6" s="247" t="s">
        <v>6</v>
      </c>
      <c r="C6" s="247" t="s">
        <v>7</v>
      </c>
      <c r="D6" s="298"/>
      <c r="E6" s="247" t="s">
        <v>8</v>
      </c>
    </row>
    <row r="7" spans="1:5" x14ac:dyDescent="0.25">
      <c r="A7" s="248" t="s">
        <v>9</v>
      </c>
      <c r="B7" s="244">
        <f>SUM(B8:B11)</f>
        <v>3456098.81911</v>
      </c>
      <c r="C7" s="244">
        <f>SUM(C8:C11)</f>
        <v>4441.2659599999997</v>
      </c>
      <c r="D7" s="244">
        <f>SUM(D8:D11)</f>
        <v>3470794.9681700002</v>
      </c>
      <c r="E7" s="275">
        <f>SUM(E8:E11)</f>
        <v>70.677468250485219</v>
      </c>
    </row>
    <row r="8" spans="1:5" x14ac:dyDescent="0.25">
      <c r="A8" s="242" t="s">
        <v>10</v>
      </c>
      <c r="B8" s="243">
        <v>2990357.108</v>
      </c>
      <c r="C8" s="243"/>
      <c r="D8" s="243">
        <v>2990357.108</v>
      </c>
      <c r="E8" s="246">
        <v>60.894098438726694</v>
      </c>
    </row>
    <row r="9" spans="1:5" x14ac:dyDescent="0.25">
      <c r="A9" s="242" t="s">
        <v>11</v>
      </c>
      <c r="B9" s="243">
        <v>380371.06</v>
      </c>
      <c r="C9" s="243">
        <v>3750</v>
      </c>
      <c r="D9" s="243">
        <v>392779.81</v>
      </c>
      <c r="E9" s="246">
        <v>7.9983666000617193</v>
      </c>
    </row>
    <row r="10" spans="1:5" x14ac:dyDescent="0.25">
      <c r="A10" s="242" t="s">
        <v>12</v>
      </c>
      <c r="B10" s="243">
        <v>85369.651110000006</v>
      </c>
      <c r="C10" s="243">
        <v>691.26595999999995</v>
      </c>
      <c r="D10" s="243">
        <v>87657.050170000002</v>
      </c>
      <c r="E10" s="246">
        <v>1.78500321169681</v>
      </c>
    </row>
    <row r="11" spans="1:5" x14ac:dyDescent="0.25">
      <c r="A11" s="242" t="s">
        <v>13</v>
      </c>
      <c r="B11" s="243">
        <v>1</v>
      </c>
      <c r="C11" s="243"/>
      <c r="D11" s="243">
        <v>1</v>
      </c>
      <c r="E11" s="276">
        <v>0</v>
      </c>
    </row>
    <row r="12" spans="1:5" x14ac:dyDescent="0.25">
      <c r="A12" s="242"/>
      <c r="B12" s="240"/>
      <c r="C12" s="240"/>
      <c r="D12" s="240"/>
      <c r="E12" s="252"/>
    </row>
    <row r="13" spans="1:5" x14ac:dyDescent="0.25">
      <c r="A13" s="248" t="s">
        <v>14</v>
      </c>
      <c r="B13" s="244">
        <f>+B15+B18+B20+B31</f>
        <v>693215.98723999993</v>
      </c>
      <c r="C13" s="244">
        <f>+C15+C18+C20+C31</f>
        <v>225669.48383000001</v>
      </c>
      <c r="D13" s="244">
        <f>+D15+D18+D20+D31</f>
        <v>1439956.3092299998</v>
      </c>
      <c r="E13" s="275">
        <f>+E15+E18+E20+E31</f>
        <v>29.322531749514795</v>
      </c>
    </row>
    <row r="14" spans="1:5" x14ac:dyDescent="0.25">
      <c r="A14" s="242"/>
      <c r="B14" s="240"/>
      <c r="C14" s="240"/>
      <c r="D14" s="240"/>
      <c r="E14" s="261"/>
    </row>
    <row r="15" spans="1:5" ht="19.5" customHeight="1" x14ac:dyDescent="0.35">
      <c r="A15" s="253" t="s">
        <v>15</v>
      </c>
      <c r="B15" s="277">
        <f>+B16</f>
        <v>29733.3</v>
      </c>
      <c r="C15" s="278"/>
      <c r="D15" s="277">
        <f>+D16</f>
        <v>29733.3</v>
      </c>
      <c r="E15" s="279">
        <f>+E16</f>
        <v>0.60547367144358899</v>
      </c>
    </row>
    <row r="16" spans="1:5" x14ac:dyDescent="0.25">
      <c r="A16" s="242" t="s">
        <v>30</v>
      </c>
      <c r="B16" s="243">
        <v>29733.3</v>
      </c>
      <c r="C16" s="243"/>
      <c r="D16" s="243">
        <v>29733.3</v>
      </c>
      <c r="E16" s="246">
        <v>0.60547367144358899</v>
      </c>
    </row>
    <row r="17" spans="1:5" x14ac:dyDescent="0.25">
      <c r="A17" s="242"/>
      <c r="B17" s="240"/>
      <c r="C17" s="240"/>
      <c r="D17" s="240"/>
      <c r="E17" s="258"/>
    </row>
    <row r="18" spans="1:5" ht="16.5" x14ac:dyDescent="0.35">
      <c r="A18" s="280" t="s">
        <v>17</v>
      </c>
      <c r="B18" s="277">
        <v>244882.89684</v>
      </c>
      <c r="C18" s="277"/>
      <c r="D18" s="277">
        <v>244882.89684</v>
      </c>
      <c r="E18" s="279">
        <v>4.9866697145441803</v>
      </c>
    </row>
    <row r="19" spans="1:5" x14ac:dyDescent="0.25">
      <c r="A19" s="242"/>
      <c r="B19" s="240"/>
      <c r="C19" s="270"/>
      <c r="D19" s="241"/>
      <c r="E19" s="252"/>
    </row>
    <row r="20" spans="1:5" ht="16.5" x14ac:dyDescent="0.35">
      <c r="A20" s="253" t="s">
        <v>18</v>
      </c>
      <c r="B20" s="277">
        <f>SUM(B21:B29)</f>
        <v>418599.79039999994</v>
      </c>
      <c r="C20" s="277"/>
      <c r="D20" s="277">
        <f>SUM(D21:D29)</f>
        <v>418599.79039999994</v>
      </c>
      <c r="E20" s="279">
        <f>SUM(E21:E29)</f>
        <v>8.5241514382528969</v>
      </c>
    </row>
    <row r="21" spans="1:5" x14ac:dyDescent="0.25">
      <c r="A21" s="242" t="s">
        <v>19</v>
      </c>
      <c r="B21" s="245">
        <v>150701.73618000001</v>
      </c>
      <c r="C21" s="245"/>
      <c r="D21" s="245">
        <v>150701.73618000001</v>
      </c>
      <c r="E21" s="264">
        <v>3.0688128629458502</v>
      </c>
    </row>
    <row r="22" spans="1:5" x14ac:dyDescent="0.25">
      <c r="A22" s="242" t="s">
        <v>22</v>
      </c>
      <c r="B22" s="245">
        <v>113842.21799999999</v>
      </c>
      <c r="C22" s="245"/>
      <c r="D22" s="245">
        <v>113842.21799999999</v>
      </c>
      <c r="E22" s="264">
        <v>2.3182245394134298</v>
      </c>
    </row>
    <row r="23" spans="1:5" x14ac:dyDescent="0.25">
      <c r="A23" s="242" t="s">
        <v>16</v>
      </c>
      <c r="B23" s="245">
        <v>55985.232000000004</v>
      </c>
      <c r="C23" s="245"/>
      <c r="D23" s="245">
        <v>55985.232000000004</v>
      </c>
      <c r="E23" s="264">
        <v>1.14005455047577</v>
      </c>
    </row>
    <row r="24" spans="1:5" x14ac:dyDescent="0.25">
      <c r="A24" s="242" t="s">
        <v>21</v>
      </c>
      <c r="B24" s="245">
        <v>42442.530700000003</v>
      </c>
      <c r="C24" s="245"/>
      <c r="D24" s="245">
        <v>42442.530700000003</v>
      </c>
      <c r="E24" s="264">
        <v>0.86427792704766093</v>
      </c>
    </row>
    <row r="25" spans="1:5" x14ac:dyDescent="0.25">
      <c r="A25" s="242" t="s">
        <v>31</v>
      </c>
      <c r="B25" s="245">
        <v>19690.562419999998</v>
      </c>
      <c r="C25" s="245"/>
      <c r="D25" s="245">
        <v>19690.562419999998</v>
      </c>
      <c r="E25" s="264">
        <v>0.40096851413151402</v>
      </c>
    </row>
    <row r="26" spans="1:5" x14ac:dyDescent="0.25">
      <c r="A26" s="242" t="s">
        <v>23</v>
      </c>
      <c r="B26" s="245">
        <v>18194.2006</v>
      </c>
      <c r="C26" s="245"/>
      <c r="D26" s="245">
        <v>18194.2006</v>
      </c>
      <c r="E26" s="264">
        <v>0.37049736949020595</v>
      </c>
    </row>
    <row r="27" spans="1:5" x14ac:dyDescent="0.25">
      <c r="A27" s="242" t="s">
        <v>29</v>
      </c>
      <c r="B27" s="245">
        <v>10225.374250000001</v>
      </c>
      <c r="C27" s="245"/>
      <c r="D27" s="245">
        <v>10225.374250000001</v>
      </c>
      <c r="E27" s="264">
        <v>0.20822427678838998</v>
      </c>
    </row>
    <row r="28" spans="1:5" x14ac:dyDescent="0.25">
      <c r="A28" s="242" t="s">
        <v>30</v>
      </c>
      <c r="B28" s="245">
        <v>5620.23</v>
      </c>
      <c r="C28" s="245"/>
      <c r="D28" s="245">
        <v>5620.23</v>
      </c>
      <c r="E28" s="264">
        <v>0.11444748118968999</v>
      </c>
    </row>
    <row r="29" spans="1:5" x14ac:dyDescent="0.25">
      <c r="A29" s="242" t="s">
        <v>20</v>
      </c>
      <c r="B29" s="245">
        <v>1897.70625</v>
      </c>
      <c r="C29" s="245"/>
      <c r="D29" s="245">
        <v>1897.70625</v>
      </c>
      <c r="E29" s="264">
        <v>3.86439167703869E-2</v>
      </c>
    </row>
    <row r="30" spans="1:5" x14ac:dyDescent="0.25">
      <c r="A30" s="242"/>
      <c r="B30" s="241"/>
      <c r="C30" s="241"/>
      <c r="D30" s="241"/>
      <c r="E30" s="249"/>
    </row>
    <row r="31" spans="1:5" ht="16.5" x14ac:dyDescent="0.35">
      <c r="A31" s="260" t="s">
        <v>24</v>
      </c>
      <c r="B31" s="239"/>
      <c r="C31" s="281">
        <f>SUM(C32:C33)</f>
        <v>225669.48383000001</v>
      </c>
      <c r="D31" s="281">
        <f>SUM(D32:D33)</f>
        <v>746740.32198999997</v>
      </c>
      <c r="E31" s="282">
        <f>SUM(E32:E33)</f>
        <v>15.20623692527413</v>
      </c>
    </row>
    <row r="32" spans="1:5" x14ac:dyDescent="0.25">
      <c r="A32" s="242" t="s">
        <v>26</v>
      </c>
      <c r="B32" s="240"/>
      <c r="C32" s="255">
        <v>180669.48383000001</v>
      </c>
      <c r="D32" s="245">
        <v>597835.32198999997</v>
      </c>
      <c r="E32" s="246">
        <v>12.1740118763792</v>
      </c>
    </row>
    <row r="33" spans="1:5" x14ac:dyDescent="0.25">
      <c r="A33" s="242" t="s">
        <v>25</v>
      </c>
      <c r="B33" s="240"/>
      <c r="C33" s="255">
        <v>45000</v>
      </c>
      <c r="D33" s="245">
        <v>148905</v>
      </c>
      <c r="E33" s="246">
        <v>3.0322250488949298</v>
      </c>
    </row>
    <row r="34" spans="1:5" x14ac:dyDescent="0.25">
      <c r="A34" s="274"/>
      <c r="B34" s="241"/>
      <c r="C34" s="241"/>
      <c r="D34" s="241"/>
      <c r="E34" s="249"/>
    </row>
    <row r="35" spans="1:5" x14ac:dyDescent="0.25">
      <c r="A35" s="242"/>
      <c r="B35" s="254"/>
      <c r="C35" s="269"/>
      <c r="D35" s="273"/>
      <c r="E35" s="256"/>
    </row>
    <row r="36" spans="1:5" x14ac:dyDescent="0.25">
      <c r="A36" s="271" t="s">
        <v>3</v>
      </c>
      <c r="B36" s="117">
        <f>+B7+B13</f>
        <v>4149314.8063500002</v>
      </c>
      <c r="C36" s="95">
        <f>+C7+C13</f>
        <v>230110.74979</v>
      </c>
      <c r="D36" s="95">
        <f>+D13+D7</f>
        <v>4910751.2774</v>
      </c>
      <c r="E36" s="102">
        <f>+E13+E7</f>
        <v>100.00000000000001</v>
      </c>
    </row>
    <row r="37" spans="1:5" x14ac:dyDescent="0.25">
      <c r="A37" s="257" t="s">
        <v>27</v>
      </c>
      <c r="B37" s="265">
        <v>3.3090000000000002</v>
      </c>
      <c r="C37" s="251"/>
      <c r="D37" s="251"/>
      <c r="E37" s="268"/>
    </row>
    <row r="38" spans="1:5" x14ac:dyDescent="0.25">
      <c r="A38" s="186"/>
      <c r="B38" s="186"/>
      <c r="C38" s="186"/>
      <c r="D38" s="186"/>
      <c r="E38" s="186"/>
    </row>
    <row r="39" spans="1:5" x14ac:dyDescent="0.25">
      <c r="A39" s="186" t="s">
        <v>28</v>
      </c>
      <c r="B39" s="81">
        <f>+B36/D36</f>
        <v>0.84494501390159127</v>
      </c>
      <c r="C39" s="81">
        <f>1-B39</f>
        <v>0.15505498609840873</v>
      </c>
      <c r="D39" s="283"/>
      <c r="E39" s="283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19" workbookViewId="0">
      <selection activeCell="A19" sqref="A19:E57"/>
    </sheetView>
  </sheetViews>
  <sheetFormatPr baseColWidth="10" defaultRowHeight="15" x14ac:dyDescent="0.25"/>
  <cols>
    <col min="1" max="1" width="39.42578125" style="5" customWidth="1"/>
    <col min="2" max="2" width="15.42578125" style="5" customWidth="1"/>
    <col min="3" max="3" width="16" style="5" customWidth="1"/>
    <col min="4" max="16384" width="11.42578125" style="5"/>
  </cols>
  <sheetData>
    <row r="1" spans="1:5" ht="15.75" x14ac:dyDescent="0.25">
      <c r="A1" s="299"/>
      <c r="B1" s="299"/>
      <c r="C1" s="299"/>
      <c r="D1" s="299"/>
      <c r="E1" s="299"/>
    </row>
    <row r="2" spans="1:5" x14ac:dyDescent="0.25">
      <c r="A2" s="300"/>
      <c r="B2" s="300"/>
      <c r="C2" s="300"/>
      <c r="D2" s="300"/>
      <c r="E2" s="300"/>
    </row>
    <row r="3" spans="1:5" x14ac:dyDescent="0.25">
      <c r="A3" s="301"/>
      <c r="B3" s="301"/>
      <c r="C3" s="301"/>
      <c r="D3" s="301"/>
      <c r="E3" s="301"/>
    </row>
    <row r="4" spans="1:5" x14ac:dyDescent="0.25">
      <c r="A4" s="6"/>
      <c r="B4" s="7"/>
      <c r="C4" s="7"/>
      <c r="D4" s="302"/>
      <c r="E4" s="302"/>
    </row>
    <row r="5" spans="1:5" x14ac:dyDescent="0.25">
      <c r="A5" s="8"/>
      <c r="B5" s="6"/>
      <c r="C5" s="6"/>
      <c r="D5" s="303"/>
      <c r="E5" s="9"/>
    </row>
    <row r="6" spans="1:5" x14ac:dyDescent="0.25">
      <c r="A6" s="8"/>
      <c r="B6" s="10"/>
      <c r="C6" s="10"/>
      <c r="D6" s="303"/>
      <c r="E6" s="10"/>
    </row>
    <row r="7" spans="1:5" x14ac:dyDescent="0.25">
      <c r="A7" s="11"/>
      <c r="B7" s="4"/>
      <c r="C7" s="4"/>
      <c r="D7" s="4"/>
      <c r="E7" s="12"/>
    </row>
    <row r="8" spans="1:5" x14ac:dyDescent="0.25">
      <c r="A8" s="13"/>
      <c r="B8" s="14"/>
      <c r="C8" s="14"/>
      <c r="D8" s="14"/>
      <c r="E8" s="15"/>
    </row>
    <row r="9" spans="1:5" x14ac:dyDescent="0.25">
      <c r="A9" s="13"/>
      <c r="B9" s="14"/>
      <c r="C9" s="14"/>
      <c r="D9" s="14"/>
      <c r="E9" s="15"/>
    </row>
    <row r="10" spans="1:5" x14ac:dyDescent="0.25">
      <c r="A10" s="13"/>
      <c r="B10" s="14"/>
      <c r="C10" s="14"/>
      <c r="D10" s="14"/>
      <c r="E10" s="15"/>
    </row>
    <row r="11" spans="1:5" x14ac:dyDescent="0.25">
      <c r="A11" s="13"/>
      <c r="B11" s="14"/>
      <c r="C11" s="14"/>
      <c r="D11" s="14"/>
      <c r="E11" s="16"/>
    </row>
    <row r="12" spans="1:5" x14ac:dyDescent="0.25">
      <c r="A12" s="13"/>
      <c r="B12" s="17"/>
      <c r="C12" s="17"/>
      <c r="D12" s="17"/>
      <c r="E12" s="18"/>
    </row>
    <row r="13" spans="1:5" x14ac:dyDescent="0.25">
      <c r="A13" s="11"/>
      <c r="B13" s="4"/>
      <c r="C13" s="4"/>
      <c r="D13" s="4"/>
      <c r="E13" s="12"/>
    </row>
    <row r="14" spans="1:5" x14ac:dyDescent="0.25">
      <c r="A14" s="13"/>
      <c r="B14" s="17"/>
      <c r="C14" s="17"/>
      <c r="D14" s="17"/>
      <c r="E14" s="19"/>
    </row>
    <row r="15" spans="1:5" ht="16.5" x14ac:dyDescent="0.35">
      <c r="A15" s="20"/>
      <c r="B15" s="3"/>
      <c r="C15" s="21"/>
      <c r="D15" s="3"/>
      <c r="E15" s="22"/>
    </row>
    <row r="16" spans="1:5" x14ac:dyDescent="0.25">
      <c r="A16" s="13"/>
      <c r="B16" s="14"/>
      <c r="C16" s="14"/>
      <c r="D16" s="14"/>
      <c r="E16" s="15"/>
    </row>
    <row r="17" spans="1:5" x14ac:dyDescent="0.25">
      <c r="A17" s="13"/>
      <c r="B17" s="17"/>
      <c r="C17" s="17"/>
      <c r="D17" s="17"/>
      <c r="E17" s="23"/>
    </row>
    <row r="18" spans="1:5" ht="16.5" x14ac:dyDescent="0.35">
      <c r="A18" s="2"/>
      <c r="B18" s="3"/>
      <c r="C18" s="3"/>
      <c r="D18" s="3"/>
      <c r="E18" s="22"/>
    </row>
    <row r="19" spans="1:5" ht="15.75" x14ac:dyDescent="0.25">
      <c r="A19" s="292" t="s">
        <v>45</v>
      </c>
      <c r="B19" s="292"/>
      <c r="C19" s="292"/>
      <c r="D19" s="292"/>
      <c r="E19" s="292"/>
    </row>
    <row r="20" spans="1:5" x14ac:dyDescent="0.25">
      <c r="A20" s="293" t="s">
        <v>0</v>
      </c>
      <c r="B20" s="293"/>
      <c r="C20" s="293"/>
      <c r="D20" s="293"/>
      <c r="E20" s="293"/>
    </row>
    <row r="21" spans="1:5" x14ac:dyDescent="0.25">
      <c r="A21" s="294"/>
      <c r="B21" s="294"/>
      <c r="C21" s="294"/>
      <c r="D21" s="294"/>
      <c r="E21" s="294"/>
    </row>
    <row r="22" spans="1:5" ht="30" x14ac:dyDescent="0.25">
      <c r="A22" s="259"/>
      <c r="B22" s="272" t="s">
        <v>1</v>
      </c>
      <c r="C22" s="262" t="s">
        <v>2</v>
      </c>
      <c r="D22" s="295" t="s">
        <v>3</v>
      </c>
      <c r="E22" s="296"/>
    </row>
    <row r="23" spans="1:5" x14ac:dyDescent="0.25">
      <c r="A23" s="267" t="s">
        <v>4</v>
      </c>
      <c r="B23" s="250"/>
      <c r="C23" s="250"/>
      <c r="D23" s="297" t="s">
        <v>5</v>
      </c>
      <c r="E23" s="266"/>
    </row>
    <row r="24" spans="1:5" x14ac:dyDescent="0.25">
      <c r="A24" s="263"/>
      <c r="B24" s="247" t="s">
        <v>6</v>
      </c>
      <c r="C24" s="247" t="s">
        <v>7</v>
      </c>
      <c r="D24" s="298"/>
      <c r="E24" s="247" t="s">
        <v>8</v>
      </c>
    </row>
    <row r="25" spans="1:5" x14ac:dyDescent="0.25">
      <c r="A25" s="248" t="s">
        <v>9</v>
      </c>
      <c r="B25" s="244">
        <f>SUM(B26:B29)</f>
        <v>3445444.9585500001</v>
      </c>
      <c r="C25" s="244">
        <f>SUM(C26:C29)</f>
        <v>3960.8079200000002</v>
      </c>
      <c r="D25" s="244">
        <f>SUM(D26:D29)</f>
        <v>3458891.9014300001</v>
      </c>
      <c r="E25" s="275">
        <f>SUM(E26:E29)</f>
        <v>69.760860110797651</v>
      </c>
    </row>
    <row r="26" spans="1:5" x14ac:dyDescent="0.25">
      <c r="A26" s="242" t="s">
        <v>10</v>
      </c>
      <c r="B26" s="243">
        <v>3063889.5260000001</v>
      </c>
      <c r="C26" s="243"/>
      <c r="D26" s="243">
        <v>3063889.5260000001</v>
      </c>
      <c r="E26" s="246">
        <v>61.794249864850705</v>
      </c>
    </row>
    <row r="27" spans="1:5" x14ac:dyDescent="0.25">
      <c r="A27" s="242" t="s">
        <v>11</v>
      </c>
      <c r="B27" s="243">
        <v>380371.06</v>
      </c>
      <c r="C27" s="243">
        <v>3750</v>
      </c>
      <c r="D27" s="243">
        <v>393102.31</v>
      </c>
      <c r="E27" s="246">
        <v>7.9283088246015305</v>
      </c>
    </row>
    <row r="28" spans="1:5" x14ac:dyDescent="0.25">
      <c r="A28" s="242" t="s">
        <v>12</v>
      </c>
      <c r="B28" s="243">
        <v>1183.37255</v>
      </c>
      <c r="C28" s="243">
        <v>210.80792</v>
      </c>
      <c r="D28" s="243">
        <v>1899.0654300000001</v>
      </c>
      <c r="E28" s="246">
        <v>3.8301421345411799E-2</v>
      </c>
    </row>
    <row r="29" spans="1:5" x14ac:dyDescent="0.25">
      <c r="A29" s="242" t="s">
        <v>13</v>
      </c>
      <c r="B29" s="243">
        <v>1</v>
      </c>
      <c r="C29" s="243"/>
      <c r="D29" s="243">
        <v>1</v>
      </c>
      <c r="E29" s="276">
        <v>0</v>
      </c>
    </row>
    <row r="30" spans="1:5" x14ac:dyDescent="0.25">
      <c r="A30" s="242"/>
      <c r="B30" s="240"/>
      <c r="C30" s="240"/>
      <c r="D30" s="240"/>
      <c r="E30" s="252"/>
    </row>
    <row r="31" spans="1:5" x14ac:dyDescent="0.25">
      <c r="A31" s="248" t="s">
        <v>14</v>
      </c>
      <c r="B31" s="244">
        <f>+B33+B36+B38+B49</f>
        <v>733172.57614000002</v>
      </c>
      <c r="C31" s="244">
        <f>+C33+C36+C38+C49</f>
        <v>225669.48383000001</v>
      </c>
      <c r="D31" s="244">
        <f>+D33+D36+D38+D49</f>
        <v>1499320.47374</v>
      </c>
      <c r="E31" s="275">
        <f>+E33+E36+E38+E49</f>
        <v>30.239139889202384</v>
      </c>
    </row>
    <row r="32" spans="1:5" x14ac:dyDescent="0.25">
      <c r="A32" s="242"/>
      <c r="B32" s="240"/>
      <c r="C32" s="240"/>
      <c r="D32" s="240"/>
      <c r="E32" s="261"/>
    </row>
    <row r="33" spans="1:5" ht="16.5" x14ac:dyDescent="0.35">
      <c r="A33" s="253" t="s">
        <v>15</v>
      </c>
      <c r="B33" s="277">
        <f>+B34</f>
        <v>29839.200000000001</v>
      </c>
      <c r="C33" s="278"/>
      <c r="D33" s="277">
        <f>+D34</f>
        <v>29839.200000000001</v>
      </c>
      <c r="E33" s="279">
        <f>+E34</f>
        <v>0.60181379417243797</v>
      </c>
    </row>
    <row r="34" spans="1:5" x14ac:dyDescent="0.25">
      <c r="A34" s="242" t="s">
        <v>30</v>
      </c>
      <c r="B34" s="243">
        <v>29839.200000000001</v>
      </c>
      <c r="C34" s="243"/>
      <c r="D34" s="243">
        <v>29839.200000000001</v>
      </c>
      <c r="E34" s="246">
        <v>0.60181379417243797</v>
      </c>
    </row>
    <row r="35" spans="1:5" x14ac:dyDescent="0.25">
      <c r="A35" s="242"/>
      <c r="B35" s="240"/>
      <c r="C35" s="240"/>
      <c r="D35" s="240"/>
      <c r="E35" s="258"/>
    </row>
    <row r="36" spans="1:5" ht="16.5" x14ac:dyDescent="0.35">
      <c r="A36" s="280" t="s">
        <v>46</v>
      </c>
      <c r="B36" s="277">
        <v>281532.79618</v>
      </c>
      <c r="C36" s="277"/>
      <c r="D36" s="277">
        <v>281532.79618</v>
      </c>
      <c r="E36" s="279">
        <v>5.6781120222077499</v>
      </c>
    </row>
    <row r="37" spans="1:5" x14ac:dyDescent="0.25">
      <c r="A37" s="242"/>
      <c r="B37" s="240"/>
      <c r="C37" s="270"/>
      <c r="D37" s="241"/>
      <c r="E37" s="252"/>
    </row>
    <row r="38" spans="1:5" ht="16.5" x14ac:dyDescent="0.35">
      <c r="A38" s="253" t="s">
        <v>18</v>
      </c>
      <c r="B38" s="277">
        <f>SUM(B39:B47)</f>
        <v>421800.57996000006</v>
      </c>
      <c r="C38" s="277"/>
      <c r="D38" s="277">
        <f>SUM(D39:D47)</f>
        <v>421800.57996000006</v>
      </c>
      <c r="E38" s="279">
        <f>SUM(E39:E47)</f>
        <v>8.5071116990355886</v>
      </c>
    </row>
    <row r="39" spans="1:5" x14ac:dyDescent="0.25">
      <c r="A39" s="242" t="s">
        <v>19</v>
      </c>
      <c r="B39" s="245">
        <v>146947.18599999999</v>
      </c>
      <c r="C39" s="245"/>
      <c r="D39" s="245">
        <v>146947.18599999999</v>
      </c>
      <c r="E39" s="264">
        <v>2.9637136233418802</v>
      </c>
    </row>
    <row r="40" spans="1:5" x14ac:dyDescent="0.25">
      <c r="A40" s="242" t="s">
        <v>22</v>
      </c>
      <c r="B40" s="245">
        <v>114914.238</v>
      </c>
      <c r="C40" s="245"/>
      <c r="D40" s="245">
        <v>114914.238</v>
      </c>
      <c r="E40" s="264">
        <v>2.3176550837560899</v>
      </c>
    </row>
    <row r="41" spans="1:5" x14ac:dyDescent="0.25">
      <c r="A41" s="242" t="s">
        <v>16</v>
      </c>
      <c r="B41" s="245">
        <v>56422.034</v>
      </c>
      <c r="C41" s="245"/>
      <c r="D41" s="245">
        <v>56422.034</v>
      </c>
      <c r="E41" s="264">
        <v>1.1379513645294201</v>
      </c>
    </row>
    <row r="42" spans="1:5" x14ac:dyDescent="0.25">
      <c r="A42" s="242" t="s">
        <v>21</v>
      </c>
      <c r="B42" s="245">
        <v>53845.419300000001</v>
      </c>
      <c r="C42" s="245"/>
      <c r="D42" s="245">
        <v>53845.419300000001</v>
      </c>
      <c r="E42" s="264">
        <v>1.08598474783972</v>
      </c>
    </row>
    <row r="43" spans="1:5" x14ac:dyDescent="0.25">
      <c r="A43" s="242" t="s">
        <v>31</v>
      </c>
      <c r="B43" s="245">
        <v>20297.890210000001</v>
      </c>
      <c r="C43" s="245"/>
      <c r="D43" s="245">
        <v>20297.890210000001</v>
      </c>
      <c r="E43" s="264">
        <v>0.40937928365960502</v>
      </c>
    </row>
    <row r="44" spans="1:5" x14ac:dyDescent="0.25">
      <c r="A44" s="242" t="s">
        <v>23</v>
      </c>
      <c r="B44" s="245">
        <v>11551.193450000001</v>
      </c>
      <c r="C44" s="245"/>
      <c r="D44" s="245">
        <v>11551.193450000001</v>
      </c>
      <c r="E44" s="264">
        <v>0.23297097634535502</v>
      </c>
    </row>
    <row r="45" spans="1:5" x14ac:dyDescent="0.25">
      <c r="A45" s="242" t="s">
        <v>29</v>
      </c>
      <c r="B45" s="245">
        <v>10279.23775</v>
      </c>
      <c r="C45" s="245"/>
      <c r="D45" s="245">
        <v>10279.23775</v>
      </c>
      <c r="E45" s="264">
        <v>0.20731745728866902</v>
      </c>
    </row>
    <row r="46" spans="1:5" x14ac:dyDescent="0.25">
      <c r="A46" s="242" t="s">
        <v>30</v>
      </c>
      <c r="B46" s="245">
        <v>5639.9</v>
      </c>
      <c r="C46" s="245"/>
      <c r="D46" s="245">
        <v>5639.9</v>
      </c>
      <c r="E46" s="264">
        <v>0.113748680184225</v>
      </c>
    </row>
    <row r="47" spans="1:5" x14ac:dyDescent="0.25">
      <c r="A47" s="242" t="s">
        <v>20</v>
      </c>
      <c r="B47" s="245">
        <v>1903.48125</v>
      </c>
      <c r="C47" s="245"/>
      <c r="D47" s="245">
        <v>1903.48125</v>
      </c>
      <c r="E47" s="264">
        <v>3.8390482090625601E-2</v>
      </c>
    </row>
    <row r="48" spans="1:5" x14ac:dyDescent="0.25">
      <c r="A48" s="242"/>
      <c r="B48" s="241"/>
      <c r="C48" s="241"/>
      <c r="D48" s="241"/>
      <c r="E48" s="249"/>
    </row>
    <row r="49" spans="1:5" ht="16.5" x14ac:dyDescent="0.35">
      <c r="A49" s="260" t="s">
        <v>24</v>
      </c>
      <c r="B49" s="239"/>
      <c r="C49" s="281">
        <f>SUM(C50:C51)</f>
        <v>225669.48383000001</v>
      </c>
      <c r="D49" s="281">
        <f>SUM(D50:D51)</f>
        <v>766147.89760000003</v>
      </c>
      <c r="E49" s="282">
        <f>SUM(E50:E51)</f>
        <v>15.452102373786609</v>
      </c>
    </row>
    <row r="50" spans="1:5" x14ac:dyDescent="0.25">
      <c r="A50" s="242" t="s">
        <v>26</v>
      </c>
      <c r="B50" s="240"/>
      <c r="C50" s="255">
        <v>180669.48383000001</v>
      </c>
      <c r="D50" s="245">
        <v>613372.89760000003</v>
      </c>
      <c r="E50" s="246">
        <v>12.3708501148556</v>
      </c>
    </row>
    <row r="51" spans="1:5" x14ac:dyDescent="0.25">
      <c r="A51" s="242" t="s">
        <v>25</v>
      </c>
      <c r="B51" s="240"/>
      <c r="C51" s="255">
        <v>45000</v>
      </c>
      <c r="D51" s="245">
        <v>152775</v>
      </c>
      <c r="E51" s="246">
        <v>3.0812522589310101</v>
      </c>
    </row>
    <row r="52" spans="1:5" x14ac:dyDescent="0.25">
      <c r="A52" s="274"/>
      <c r="B52" s="241"/>
      <c r="C52" s="241"/>
      <c r="D52" s="241"/>
      <c r="E52" s="249"/>
    </row>
    <row r="53" spans="1:5" x14ac:dyDescent="0.25">
      <c r="A53" s="242"/>
      <c r="B53" s="254"/>
      <c r="C53" s="269"/>
      <c r="D53" s="273"/>
      <c r="E53" s="256"/>
    </row>
    <row r="54" spans="1:5" x14ac:dyDescent="0.25">
      <c r="A54" s="271" t="s">
        <v>3</v>
      </c>
      <c r="B54" s="117">
        <f>+B25+B31</f>
        <v>4178617.5346900001</v>
      </c>
      <c r="C54" s="95">
        <f>+C31+C25</f>
        <v>229630.29175</v>
      </c>
      <c r="D54" s="95">
        <f>+D31+D25</f>
        <v>4958212.3751699999</v>
      </c>
      <c r="E54" s="102">
        <f>+E31+E25</f>
        <v>100.00000000000003</v>
      </c>
    </row>
    <row r="55" spans="1:5" x14ac:dyDescent="0.25">
      <c r="A55" s="257" t="s">
        <v>27</v>
      </c>
      <c r="B55" s="265">
        <v>3.395</v>
      </c>
      <c r="C55" s="251"/>
      <c r="D55" s="251"/>
      <c r="E55" s="268"/>
    </row>
    <row r="56" spans="1:5" x14ac:dyDescent="0.25">
      <c r="A56" s="186"/>
      <c r="B56" s="186"/>
      <c r="C56" s="186"/>
      <c r="D56" s="186"/>
      <c r="E56" s="186"/>
    </row>
    <row r="57" spans="1:5" x14ac:dyDescent="0.25">
      <c r="A57" s="186" t="s">
        <v>28</v>
      </c>
      <c r="B57" s="81">
        <f>+B54/D54</f>
        <v>0.84276695278643243</v>
      </c>
      <c r="C57" s="81">
        <f>1-B57</f>
        <v>0.15723304721356757</v>
      </c>
      <c r="D57" s="186"/>
      <c r="E57" s="186"/>
    </row>
  </sheetData>
  <mergeCells count="10">
    <mergeCell ref="A1:E1"/>
    <mergeCell ref="A2:E2"/>
    <mergeCell ref="A3:E3"/>
    <mergeCell ref="D4:E4"/>
    <mergeCell ref="D5:D6"/>
    <mergeCell ref="A19:E19"/>
    <mergeCell ref="A20:E20"/>
    <mergeCell ref="A21:E21"/>
    <mergeCell ref="D22:E22"/>
    <mergeCell ref="D23:D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4" workbookViewId="0">
      <selection sqref="A1:E39"/>
    </sheetView>
  </sheetViews>
  <sheetFormatPr baseColWidth="10" defaultRowHeight="15" x14ac:dyDescent="0.25"/>
  <cols>
    <col min="1" max="1" width="36.140625" style="5" customWidth="1"/>
    <col min="2" max="2" width="18.140625" style="5" customWidth="1"/>
    <col min="3" max="3" width="16" style="5" customWidth="1"/>
    <col min="4" max="16384" width="11.42578125" style="5"/>
  </cols>
  <sheetData>
    <row r="1" spans="1:5" ht="15.75" x14ac:dyDescent="0.25">
      <c r="A1" s="292" t="s">
        <v>41</v>
      </c>
      <c r="B1" s="292"/>
      <c r="C1" s="292"/>
      <c r="D1" s="292"/>
      <c r="E1" s="292"/>
    </row>
    <row r="2" spans="1:5" x14ac:dyDescent="0.25">
      <c r="A2" s="293" t="s">
        <v>0</v>
      </c>
      <c r="B2" s="293"/>
      <c r="C2" s="293"/>
      <c r="D2" s="293"/>
      <c r="E2" s="293"/>
    </row>
    <row r="3" spans="1:5" x14ac:dyDescent="0.25">
      <c r="A3" s="294"/>
      <c r="B3" s="294"/>
      <c r="C3" s="294"/>
      <c r="D3" s="294"/>
      <c r="E3" s="294"/>
    </row>
    <row r="4" spans="1:5" ht="30" x14ac:dyDescent="0.25">
      <c r="A4" s="259"/>
      <c r="B4" s="272" t="s">
        <v>1</v>
      </c>
      <c r="C4" s="262" t="s">
        <v>2</v>
      </c>
      <c r="D4" s="295" t="s">
        <v>3</v>
      </c>
      <c r="E4" s="296"/>
    </row>
    <row r="5" spans="1:5" x14ac:dyDescent="0.25">
      <c r="A5" s="267" t="s">
        <v>4</v>
      </c>
      <c r="B5" s="250"/>
      <c r="C5" s="250"/>
      <c r="D5" s="297" t="s">
        <v>42</v>
      </c>
      <c r="E5" s="266"/>
    </row>
    <row r="6" spans="1:5" x14ac:dyDescent="0.25">
      <c r="A6" s="263"/>
      <c r="B6" s="247" t="s">
        <v>43</v>
      </c>
      <c r="C6" s="247" t="s">
        <v>44</v>
      </c>
      <c r="D6" s="298"/>
      <c r="E6" s="247" t="s">
        <v>8</v>
      </c>
    </row>
    <row r="7" spans="1:5" x14ac:dyDescent="0.25">
      <c r="A7" s="248" t="s">
        <v>9</v>
      </c>
      <c r="B7" s="244">
        <f>SUM(B8:B11)</f>
        <v>3525106.2750800001</v>
      </c>
      <c r="C7" s="244">
        <f>SUM(C8:C11)</f>
        <v>3819.3545199999999</v>
      </c>
      <c r="D7" s="244">
        <f>SUM(D8:D11)</f>
        <v>3538027.15142</v>
      </c>
      <c r="E7" s="275">
        <f>SUM(E8:E11)</f>
        <v>71.248345125804718</v>
      </c>
    </row>
    <row r="8" spans="1:5" x14ac:dyDescent="0.25">
      <c r="A8" s="242" t="s">
        <v>10</v>
      </c>
      <c r="B8" s="243">
        <v>3196249.9109999998</v>
      </c>
      <c r="C8" s="243"/>
      <c r="D8" s="243">
        <v>3196249.9109999998</v>
      </c>
      <c r="E8" s="246">
        <v>64.365696300987295</v>
      </c>
    </row>
    <row r="9" spans="1:5" x14ac:dyDescent="0.25">
      <c r="A9" s="242" t="s">
        <v>11</v>
      </c>
      <c r="B9" s="243">
        <v>290871.06</v>
      </c>
      <c r="C9" s="243">
        <v>3750</v>
      </c>
      <c r="D9" s="243">
        <v>303557.31</v>
      </c>
      <c r="E9" s="246">
        <v>6.11300060053554</v>
      </c>
    </row>
    <row r="10" spans="1:5" x14ac:dyDescent="0.25">
      <c r="A10" s="242" t="s">
        <v>12</v>
      </c>
      <c r="B10" s="243">
        <v>37984.304080000002</v>
      </c>
      <c r="C10" s="243">
        <v>69.354519999999994</v>
      </c>
      <c r="D10" s="243">
        <v>38218.930419999997</v>
      </c>
      <c r="E10" s="246">
        <v>0.76964822428188595</v>
      </c>
    </row>
    <row r="11" spans="1:5" x14ac:dyDescent="0.25">
      <c r="A11" s="242" t="s">
        <v>13</v>
      </c>
      <c r="B11" s="243">
        <v>1</v>
      </c>
      <c r="C11" s="243"/>
      <c r="D11" s="243">
        <v>1</v>
      </c>
      <c r="E11" s="276">
        <v>0</v>
      </c>
    </row>
    <row r="12" spans="1:5" x14ac:dyDescent="0.25">
      <c r="A12" s="242"/>
      <c r="B12" s="240"/>
      <c r="C12" s="240"/>
      <c r="D12" s="240"/>
      <c r="E12" s="252"/>
    </row>
    <row r="13" spans="1:5" x14ac:dyDescent="0.25">
      <c r="A13" s="248" t="s">
        <v>14</v>
      </c>
      <c r="B13" s="244">
        <f>+B15+B18+B20</f>
        <v>664300.06001000002</v>
      </c>
      <c r="C13" s="244">
        <f>+C15+C18+C20+C31</f>
        <v>225669.48383000001</v>
      </c>
      <c r="D13" s="244">
        <f>+D15+D18+D20+D31</f>
        <v>1427739.9238100001</v>
      </c>
      <c r="E13" s="98">
        <f>+E15+E18+E20+E31</f>
        <v>28.751654874195289</v>
      </c>
    </row>
    <row r="14" spans="1:5" x14ac:dyDescent="0.25">
      <c r="A14" s="242"/>
      <c r="B14" s="240"/>
      <c r="C14" s="240"/>
      <c r="D14" s="240"/>
      <c r="E14" s="261"/>
    </row>
    <row r="15" spans="1:5" ht="16.5" x14ac:dyDescent="0.35">
      <c r="A15" s="253" t="s">
        <v>15</v>
      </c>
      <c r="B15" s="277">
        <f>+B16</f>
        <v>29936.7</v>
      </c>
      <c r="C15" s="278"/>
      <c r="D15" s="277">
        <f>+D16</f>
        <v>29936.7</v>
      </c>
      <c r="E15" s="279">
        <f>+E16</f>
        <v>0.60286166417159393</v>
      </c>
    </row>
    <row r="16" spans="1:5" x14ac:dyDescent="0.25">
      <c r="A16" s="242" t="s">
        <v>30</v>
      </c>
      <c r="B16" s="243">
        <v>29936.7</v>
      </c>
      <c r="C16" s="243"/>
      <c r="D16" s="243">
        <v>29936.7</v>
      </c>
      <c r="E16" s="246">
        <v>0.60286166417159393</v>
      </c>
    </row>
    <row r="17" spans="1:5" x14ac:dyDescent="0.25">
      <c r="A17" s="242"/>
      <c r="B17" s="240"/>
      <c r="C17" s="240"/>
      <c r="D17" s="240"/>
      <c r="E17" s="258"/>
    </row>
    <row r="18" spans="1:5" ht="16.5" x14ac:dyDescent="0.35">
      <c r="A18" s="280" t="s">
        <v>17</v>
      </c>
      <c r="B18" s="277">
        <v>213504.06252000001</v>
      </c>
      <c r="C18" s="277"/>
      <c r="D18" s="277">
        <v>213504.06252000001</v>
      </c>
      <c r="E18" s="279">
        <v>4.2995191333113896</v>
      </c>
    </row>
    <row r="19" spans="1:5" x14ac:dyDescent="0.25">
      <c r="A19" s="242"/>
      <c r="B19" s="240"/>
      <c r="C19" s="270"/>
      <c r="D19" s="241"/>
      <c r="E19" s="252"/>
    </row>
    <row r="20" spans="1:5" ht="16.5" x14ac:dyDescent="0.35">
      <c r="A20" s="253" t="s">
        <v>18</v>
      </c>
      <c r="B20" s="277">
        <f>SUM(B21:B29)</f>
        <v>420859.29748999997</v>
      </c>
      <c r="C20" s="277"/>
      <c r="D20" s="277">
        <f>SUM(D21:D29)</f>
        <v>420859.29748999997</v>
      </c>
      <c r="E20" s="279">
        <f>SUM(E21:E29)</f>
        <v>8.4752139169283573</v>
      </c>
    </row>
    <row r="21" spans="1:5" x14ac:dyDescent="0.25">
      <c r="A21" s="242" t="s">
        <v>19</v>
      </c>
      <c r="B21" s="245">
        <v>146891.78781000001</v>
      </c>
      <c r="C21" s="245"/>
      <c r="D21" s="245">
        <v>146891.78781000001</v>
      </c>
      <c r="E21" s="264">
        <v>2.9580891565295202</v>
      </c>
    </row>
    <row r="22" spans="1:5" x14ac:dyDescent="0.25">
      <c r="A22" s="242" t="s">
        <v>22</v>
      </c>
      <c r="B22" s="245">
        <v>114783.914</v>
      </c>
      <c r="C22" s="245"/>
      <c r="D22" s="245">
        <v>114783.914</v>
      </c>
      <c r="E22" s="264">
        <v>2.3115046552949701</v>
      </c>
    </row>
    <row r="23" spans="1:5" x14ac:dyDescent="0.25">
      <c r="A23" s="242" t="s">
        <v>16</v>
      </c>
      <c r="B23" s="245">
        <v>56348.81</v>
      </c>
      <c r="C23" s="245"/>
      <c r="D23" s="245">
        <v>56348.81</v>
      </c>
      <c r="E23" s="264">
        <v>1.1347455588187398</v>
      </c>
    </row>
    <row r="24" spans="1:5" x14ac:dyDescent="0.25">
      <c r="A24" s="242" t="s">
        <v>21</v>
      </c>
      <c r="B24" s="245">
        <v>53798.551299999999</v>
      </c>
      <c r="C24" s="245"/>
      <c r="D24" s="245">
        <v>53798.551299999999</v>
      </c>
      <c r="E24" s="264">
        <v>1.0833887558327699</v>
      </c>
    </row>
    <row r="25" spans="1:5" x14ac:dyDescent="0.25">
      <c r="A25" s="242" t="s">
        <v>31</v>
      </c>
      <c r="B25" s="245">
        <v>19780.853029999998</v>
      </c>
      <c r="C25" s="245"/>
      <c r="D25" s="245">
        <v>19780.853029999998</v>
      </c>
      <c r="E25" s="264">
        <v>0.39834443931360203</v>
      </c>
    </row>
    <row r="26" spans="1:5" x14ac:dyDescent="0.25">
      <c r="A26" s="242" t="s">
        <v>23</v>
      </c>
      <c r="B26" s="245">
        <v>11421.8321</v>
      </c>
      <c r="C26" s="245"/>
      <c r="D26" s="245">
        <v>11421.8321</v>
      </c>
      <c r="E26" s="264">
        <v>0.23001148114837397</v>
      </c>
    </row>
    <row r="27" spans="1:5" x14ac:dyDescent="0.25">
      <c r="A27" s="242" t="s">
        <v>29</v>
      </c>
      <c r="B27" s="245">
        <v>10290.703</v>
      </c>
      <c r="C27" s="245"/>
      <c r="D27" s="245">
        <v>10290.703</v>
      </c>
      <c r="E27" s="264">
        <v>0.20723293937126003</v>
      </c>
    </row>
    <row r="28" spans="1:5" x14ac:dyDescent="0.25">
      <c r="A28" s="242" t="s">
        <v>30</v>
      </c>
      <c r="B28" s="245">
        <v>5639.44</v>
      </c>
      <c r="C28" s="245"/>
      <c r="D28" s="245">
        <v>5639.44</v>
      </c>
      <c r="E28" s="264">
        <v>0.113566364475572</v>
      </c>
    </row>
    <row r="29" spans="1:5" x14ac:dyDescent="0.25">
      <c r="A29" s="242" t="s">
        <v>20</v>
      </c>
      <c r="B29" s="245">
        <v>1903.40625</v>
      </c>
      <c r="C29" s="245"/>
      <c r="D29" s="245">
        <v>1903.40625</v>
      </c>
      <c r="E29" s="264">
        <v>3.8330566143549995E-2</v>
      </c>
    </row>
    <row r="30" spans="1:5" x14ac:dyDescent="0.25">
      <c r="A30" s="242"/>
      <c r="B30" s="241"/>
      <c r="C30" s="241"/>
      <c r="D30" s="241"/>
      <c r="E30" s="249"/>
    </row>
    <row r="31" spans="1:5" ht="16.5" x14ac:dyDescent="0.35">
      <c r="A31" s="260" t="s">
        <v>24</v>
      </c>
      <c r="B31" s="239"/>
      <c r="C31" s="281">
        <f>SUM(C32:C33)</f>
        <v>225669.48383000001</v>
      </c>
      <c r="D31" s="281">
        <f>SUM(D32:D33)</f>
        <v>763439.86380000005</v>
      </c>
      <c r="E31" s="282">
        <f>SUM(E32:E33)</f>
        <v>15.37406015978395</v>
      </c>
    </row>
    <row r="32" spans="1:5" x14ac:dyDescent="0.25">
      <c r="A32" s="242" t="s">
        <v>26</v>
      </c>
      <c r="B32" s="240"/>
      <c r="C32" s="255">
        <v>180669.48383000001</v>
      </c>
      <c r="D32" s="245">
        <v>611204.86380000005</v>
      </c>
      <c r="E32" s="246">
        <v>12.308370038789899</v>
      </c>
    </row>
    <row r="33" spans="1:5" x14ac:dyDescent="0.25">
      <c r="A33" s="242" t="s">
        <v>25</v>
      </c>
      <c r="B33" s="240"/>
      <c r="C33" s="255">
        <v>45000</v>
      </c>
      <c r="D33" s="245">
        <v>152235</v>
      </c>
      <c r="E33" s="246">
        <v>3.0656901209940499</v>
      </c>
    </row>
    <row r="34" spans="1:5" x14ac:dyDescent="0.25">
      <c r="A34" s="274"/>
      <c r="B34" s="241"/>
      <c r="C34" s="241"/>
      <c r="D34" s="241"/>
      <c r="E34" s="249"/>
    </row>
    <row r="35" spans="1:5" x14ac:dyDescent="0.25">
      <c r="A35" s="242"/>
      <c r="B35" s="254"/>
      <c r="C35" s="269"/>
      <c r="D35" s="273"/>
      <c r="E35" s="256"/>
    </row>
    <row r="36" spans="1:5" x14ac:dyDescent="0.25">
      <c r="A36" s="271" t="s">
        <v>3</v>
      </c>
      <c r="B36" s="117">
        <f>+B7+B13</f>
        <v>4189406.3350900002</v>
      </c>
      <c r="C36" s="95">
        <f>+C7+C13</f>
        <v>229488.83835000001</v>
      </c>
      <c r="D36" s="95">
        <f>+D7+D13</f>
        <v>4965767.0752300005</v>
      </c>
      <c r="E36" s="102">
        <f>+E7+E13</f>
        <v>100</v>
      </c>
    </row>
    <row r="37" spans="1:5" x14ac:dyDescent="0.25">
      <c r="A37" s="257" t="s">
        <v>27</v>
      </c>
      <c r="B37" s="291" t="str">
        <f>+"S/ "&amp;3.383</f>
        <v>S/ 3.383</v>
      </c>
      <c r="C37" s="251"/>
      <c r="D37" s="251"/>
      <c r="E37" s="268"/>
    </row>
    <row r="38" spans="1:5" x14ac:dyDescent="0.25">
      <c r="A38" s="186"/>
      <c r="B38" s="186"/>
      <c r="C38" s="186"/>
      <c r="D38" s="186"/>
      <c r="E38" s="186"/>
    </row>
    <row r="39" spans="1:5" x14ac:dyDescent="0.25">
      <c r="A39" s="186" t="s">
        <v>28</v>
      </c>
      <c r="B39" s="81">
        <f>+B36/D36</f>
        <v>0.84365743934857407</v>
      </c>
      <c r="C39" s="81">
        <f>1-B39</f>
        <v>0.15634256065142593</v>
      </c>
      <c r="D39" s="283"/>
      <c r="E39" s="186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Carrion</dc:creator>
  <cp:lastModifiedBy>Carlos Carrion Marotta</cp:lastModifiedBy>
  <dcterms:created xsi:type="dcterms:W3CDTF">2016-07-05T15:03:37Z</dcterms:created>
  <dcterms:modified xsi:type="dcterms:W3CDTF">2020-05-23T17:18:14Z</dcterms:modified>
</cp:coreProperties>
</file>