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rrion\OneDrive - SBS\Documentos-SBS\FSD_CC\EE-FF\"/>
    </mc:Choice>
  </mc:AlternateContent>
  <xr:revisionPtr revIDLastSave="0" documentId="13_ncr:1_{3F49A76D-377A-4550-B91E-7336C149F0C7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Enero" sheetId="21" r:id="rId1"/>
    <sheet name="Febrero" sheetId="5" r:id="rId2"/>
    <sheet name="Marzo" sheetId="4" r:id="rId3"/>
    <sheet name="Abril" sheetId="3" r:id="rId4"/>
    <sheet name="Mayo" sheetId="22" r:id="rId5"/>
    <sheet name="Junio" sheetId="23" r:id="rId6"/>
    <sheet name="Julio" sheetId="24" r:id="rId7"/>
    <sheet name="Agosto" sheetId="25" r:id="rId8"/>
    <sheet name="Setiembre" sheetId="26" r:id="rId9"/>
    <sheet name="Octubre" sheetId="27" r:id="rId10"/>
    <sheet name="Noviembre" sheetId="28" r:id="rId11"/>
    <sheet name="Diciembre" sheetId="2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25" l="1"/>
  <c r="B23" i="25"/>
  <c r="E15" i="25"/>
  <c r="D15" i="25"/>
  <c r="D13" i="25" s="1"/>
  <c r="C15" i="25"/>
  <c r="B15" i="25"/>
  <c r="E13" i="25"/>
  <c r="E23" i="25" s="1"/>
  <c r="C13" i="25"/>
  <c r="C23" i="25" s="1"/>
  <c r="B13" i="25"/>
  <c r="E7" i="25"/>
  <c r="D7" i="25"/>
  <c r="C7" i="25"/>
  <c r="B7" i="25"/>
  <c r="M8" i="22"/>
  <c r="L8" i="22"/>
  <c r="L11" i="22"/>
  <c r="B25" i="3"/>
  <c r="E24" i="3"/>
  <c r="E16" i="3"/>
  <c r="D16" i="3"/>
  <c r="D14" i="3" s="1"/>
  <c r="C16" i="3"/>
  <c r="C14" i="3" s="1"/>
  <c r="B16" i="3"/>
  <c r="B14" i="3" s="1"/>
  <c r="E14" i="3"/>
  <c r="E7" i="3"/>
  <c r="D7" i="3"/>
  <c r="C7" i="3"/>
  <c r="B7" i="3"/>
  <c r="B27" i="21"/>
  <c r="E16" i="21"/>
  <c r="D16" i="21"/>
  <c r="C16" i="21"/>
  <c r="B16" i="21"/>
  <c r="E14" i="21"/>
  <c r="E26" i="21" s="1"/>
  <c r="D14" i="21"/>
  <c r="D26" i="21" s="1"/>
  <c r="C14" i="21"/>
  <c r="C26" i="21" s="1"/>
  <c r="B14" i="21"/>
  <c r="B26" i="21" s="1"/>
  <c r="E7" i="21"/>
  <c r="D7" i="21"/>
  <c r="C7" i="21"/>
  <c r="B7" i="21"/>
  <c r="B27" i="5"/>
  <c r="E16" i="5"/>
  <c r="D16" i="5"/>
  <c r="D14" i="5" s="1"/>
  <c r="C16" i="5"/>
  <c r="C14" i="5" s="1"/>
  <c r="B16" i="5"/>
  <c r="B14" i="5" s="1"/>
  <c r="E14" i="5"/>
  <c r="E26" i="5" s="1"/>
  <c r="E7" i="5"/>
  <c r="D7" i="5"/>
  <c r="C7" i="5"/>
  <c r="C26" i="5" s="1"/>
  <c r="B7" i="5"/>
  <c r="B26" i="5" s="1"/>
  <c r="B26" i="4"/>
  <c r="E25" i="4"/>
  <c r="E16" i="4"/>
  <c r="D16" i="4"/>
  <c r="C16" i="4"/>
  <c r="C14" i="4" s="1"/>
  <c r="B16" i="4"/>
  <c r="B14" i="4" s="1"/>
  <c r="E14" i="4"/>
  <c r="D14" i="4"/>
  <c r="D25" i="4" s="1"/>
  <c r="E7" i="4"/>
  <c r="D7" i="4"/>
  <c r="C7" i="4"/>
  <c r="B7" i="4"/>
  <c r="B25" i="4" s="1"/>
  <c r="B28" i="4" s="1"/>
  <c r="C28" i="4" s="1"/>
  <c r="D23" i="25" l="1"/>
  <c r="B26" i="25"/>
  <c r="C26" i="25" s="1"/>
  <c r="B24" i="3"/>
  <c r="B27" i="3" s="1"/>
  <c r="C27" i="3" s="1"/>
  <c r="C24" i="3"/>
  <c r="D24" i="3"/>
  <c r="B29" i="21"/>
  <c r="C29" i="21" s="1"/>
  <c r="D26" i="5"/>
  <c r="B29" i="5"/>
  <c r="C29" i="5" s="1"/>
  <c r="C25" i="4"/>
</calcChain>
</file>

<file path=xl/sharedStrings.xml><?xml version="1.0" encoding="utf-8"?>
<sst xmlns="http://schemas.openxmlformats.org/spreadsheetml/2006/main" count="338" uniqueCount="53">
  <si>
    <t>(A VALORES DE MERCADO. EN MILES)</t>
  </si>
  <si>
    <t>MONEDA NACIONAL</t>
  </si>
  <si>
    <t>MONEDA EXTRANJERA</t>
  </si>
  <si>
    <t>TOTAL</t>
  </si>
  <si>
    <t>INSTRUMENTOS</t>
  </si>
  <si>
    <t>En S/.</t>
  </si>
  <si>
    <t>S/.</t>
  </si>
  <si>
    <t>US$</t>
  </si>
  <si>
    <t>%</t>
  </si>
  <si>
    <t>BCRP</t>
  </si>
  <si>
    <t xml:space="preserve">   Depósitos a plazo</t>
  </si>
  <si>
    <t xml:space="preserve">   Cuenta corriente</t>
  </si>
  <si>
    <t xml:space="preserve">   Fondo de caja chica</t>
  </si>
  <si>
    <t>OTROS VALORES DE RENTA FIJA</t>
  </si>
  <si>
    <t>Bonos locales</t>
  </si>
  <si>
    <t>Telefónica del Perú</t>
  </si>
  <si>
    <t>Saga Falabella</t>
  </si>
  <si>
    <t>Luz del Sur</t>
  </si>
  <si>
    <t>Ministerio de Economía y Finanzas</t>
  </si>
  <si>
    <t xml:space="preserve">Tipo de Cambio: </t>
  </si>
  <si>
    <t>Composición por monedas:</t>
  </si>
  <si>
    <t>Unacem</t>
  </si>
  <si>
    <t>Alicorp</t>
  </si>
  <si>
    <t>Enel Generación</t>
  </si>
  <si>
    <t>RECURSOS AL 31  DE MARZO DEL 2023</t>
  </si>
  <si>
    <t xml:space="preserve">   CD BCRP</t>
  </si>
  <si>
    <t xml:space="preserve">   CDV BCRP</t>
  </si>
  <si>
    <t>Enel Distribución</t>
  </si>
  <si>
    <t>RECURSOS AL 28  DE FEBRERO DEL 2023</t>
  </si>
  <si>
    <t>RECURSOS AL 31  DE ENERO DEL 2023</t>
  </si>
  <si>
    <t>RECURSOS AL 30 DE ABRIL DEL 2023</t>
  </si>
  <si>
    <t>RECURSOS AL 31 DE MAYO DEL 2023</t>
  </si>
  <si>
    <t>S/ 3,679</t>
  </si>
  <si>
    <t>RECURSOS AL 30 DE JUNIO DEL 2023</t>
  </si>
  <si>
    <t>S/ 3,628</t>
  </si>
  <si>
    <t>RECURSOS AL 31 DE JULIO DEL 2023</t>
  </si>
  <si>
    <t>S/ 3,608</t>
  </si>
  <si>
    <t>RECURSOS AL 31 DE AGOSTO DEL 2023</t>
  </si>
  <si>
    <t>RECURSOS AL 31 DE DICIEMBRE DEL 2023</t>
  </si>
  <si>
    <t>CD BCRP</t>
  </si>
  <si>
    <t>Depósitos a plazo</t>
  </si>
  <si>
    <t>Cuenta corriente</t>
  </si>
  <si>
    <t>Fondo de caja chica</t>
  </si>
  <si>
    <t>DEPÓSITOS EN EL EXTERIOR</t>
  </si>
  <si>
    <t>CAF Banco de Desarrollo de América    Latina y el Caribe</t>
  </si>
  <si>
    <t>Fondo Latinoamericano de Reservas</t>
  </si>
  <si>
    <t>S/ 3,699</t>
  </si>
  <si>
    <t>RECURSOS AL 30 DE NOVIEMBRE DEL 2023</t>
  </si>
  <si>
    <t>S/ 3,736</t>
  </si>
  <si>
    <t>RECURSOS AL 31 DE OCTUBRE DEL 2023</t>
  </si>
  <si>
    <t>S/ 3,838</t>
  </si>
  <si>
    <t>RECURSOS AL 30 DE SETIEMBRE DEL 2023</t>
  </si>
  <si>
    <t>S/ 3,793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</si>
</sst>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(* #,##0.0_);_(* \(#,##0.0\);_(* &quot;-&quot;??_);_(@_)"/>
    <numFmt numFmtId="167" formatCode="#,##0.0"/>
    <numFmt numFmtId="168" formatCode="_ * #,##0.0_ ;_ * \-#,##0.0_ ;_ * &quot;-&quot;_ ;_ @_ "/>
    <numFmt numFmtId="169" formatCode="_ * #,##0.00_ ;_ * \-#,##0.00_ ;_ * &quot;-&quot;_ ;_ @_ "/>
    <numFmt numFmtId="170" formatCode="&quot;S/.&quot;\ #,##0.000"/>
    <numFmt numFmtId="171" formatCode="0.0%"/>
    <numFmt numFmtId="172" formatCode="_(* #,##0_);_(* \(#,##0\);_(* &quot;-&quot;??_);_(@_)"/>
    <numFmt numFmtId="173" formatCode="_(* #,##0.0000_);_(* \(#,##0.0000\);_(* &quot;-&quot;??_);_(@_)"/>
    <numFmt numFmtId="174" formatCode="_(* #,##0.000_);_(* \(#,##0.000\);_(* &quot;-&quot;??_);_(@_)"/>
    <numFmt numFmtId="175" formatCode="&quot;S/.&quot;\ #,##0.00000"/>
    <numFmt numFmtId="176" formatCode="_ * #,##0_ ;_ * \-#,##0_ ;_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165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3" fillId="28" borderId="0" applyNumberFormat="0" applyBorder="0" applyAlignment="0" applyProtection="0"/>
    <xf numFmtId="0" fontId="16" fillId="29" borderId="15" applyNumberFormat="0" applyAlignment="0" applyProtection="0"/>
    <xf numFmtId="0" fontId="18" fillId="30" borderId="18" applyNumberFormat="0" applyAlignment="0" applyProtection="0"/>
    <xf numFmtId="0" fontId="20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4" fillId="32" borderId="15" applyNumberFormat="0" applyAlignment="0" applyProtection="0"/>
    <xf numFmtId="0" fontId="17" fillId="0" borderId="17" applyNumberFormat="0" applyFill="0" applyAlignment="0" applyProtection="0"/>
    <xf numFmtId="0" fontId="1" fillId="33" borderId="19" applyNumberFormat="0" applyFont="0" applyAlignment="0" applyProtection="0"/>
    <xf numFmtId="0" fontId="15" fillId="29" borderId="1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3" fontId="4" fillId="2" borderId="0" xfId="0" applyNumberFormat="1" applyFont="1" applyFill="1"/>
    <xf numFmtId="164" fontId="5" fillId="2" borderId="0" xfId="0" applyNumberFormat="1" applyFont="1" applyFill="1"/>
    <xf numFmtId="0" fontId="5" fillId="2" borderId="0" xfId="0" applyFont="1" applyFill="1"/>
    <xf numFmtId="166" fontId="5" fillId="2" borderId="0" xfId="1" applyNumberFormat="1" applyFont="1" applyFill="1" applyBorder="1"/>
    <xf numFmtId="0" fontId="6" fillId="2" borderId="0" xfId="0" applyFont="1" applyFill="1"/>
    <xf numFmtId="3" fontId="6" fillId="2" borderId="0" xfId="0" applyNumberFormat="1" applyFont="1" applyFill="1"/>
    <xf numFmtId="167" fontId="6" fillId="2" borderId="0" xfId="0" applyNumberFormat="1" applyFont="1" applyFill="1" applyAlignment="1">
      <alignment horizontal="right"/>
    </xf>
    <xf numFmtId="169" fontId="5" fillId="2" borderId="0" xfId="0" applyNumberFormat="1" applyFont="1" applyFill="1"/>
    <xf numFmtId="0" fontId="8" fillId="2" borderId="0" xfId="0" applyFont="1" applyFill="1"/>
    <xf numFmtId="170" fontId="4" fillId="2" borderId="0" xfId="0" applyNumberFormat="1" applyFont="1" applyFill="1"/>
    <xf numFmtId="4" fontId="4" fillId="2" borderId="0" xfId="0" applyNumberFormat="1" applyFont="1" applyFill="1"/>
    <xf numFmtId="9" fontId="0" fillId="0" borderId="0" xfId="0" applyNumberFormat="1"/>
    <xf numFmtId="172" fontId="1" fillId="0" borderId="0" xfId="1" applyNumberFormat="1" applyFont="1" applyBorder="1"/>
    <xf numFmtId="172" fontId="5" fillId="2" borderId="0" xfId="1" applyNumberFormat="1" applyFont="1" applyFill="1" applyBorder="1"/>
    <xf numFmtId="171" fontId="1" fillId="0" borderId="0" xfId="41" applyNumberFormat="1" applyFont="1" applyBorder="1"/>
    <xf numFmtId="3" fontId="6" fillId="2" borderId="6" xfId="0" applyNumberFormat="1" applyFont="1" applyFill="1" applyBorder="1"/>
    <xf numFmtId="3" fontId="6" fillId="2" borderId="2" xfId="0" applyNumberFormat="1" applyFont="1" applyFill="1" applyBorder="1"/>
    <xf numFmtId="0" fontId="6" fillId="2" borderId="2" xfId="0" applyFont="1" applyFill="1" applyBorder="1"/>
    <xf numFmtId="0" fontId="6" fillId="2" borderId="9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2" xfId="0" applyFont="1" applyFill="1" applyBorder="1"/>
    <xf numFmtId="0" fontId="5" fillId="2" borderId="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" xfId="0" applyFont="1" applyFill="1" applyBorder="1" applyAlignment="1">
      <alignment horizontal="center" wrapText="1"/>
    </xf>
    <xf numFmtId="0" fontId="6" fillId="2" borderId="2" xfId="0" quotePrefix="1" applyFont="1" applyFill="1" applyBorder="1"/>
    <xf numFmtId="172" fontId="1" fillId="0" borderId="0" xfId="1" applyNumberFormat="1" applyFont="1"/>
    <xf numFmtId="167" fontId="6" fillId="2" borderId="0" xfId="0" applyNumberFormat="1" applyFont="1" applyFill="1"/>
    <xf numFmtId="0" fontId="6" fillId="2" borderId="0" xfId="0" quotePrefix="1" applyFont="1" applyFill="1"/>
    <xf numFmtId="4" fontId="6" fillId="2" borderId="0" xfId="0" applyNumberFormat="1" applyFont="1" applyFill="1"/>
    <xf numFmtId="9" fontId="1" fillId="0" borderId="0" xfId="41" applyFont="1" applyBorder="1"/>
    <xf numFmtId="4" fontId="0" fillId="0" borderId="0" xfId="0" applyNumberFormat="1"/>
    <xf numFmtId="168" fontId="5" fillId="2" borderId="0" xfId="0" applyNumberFormat="1" applyFont="1" applyFill="1"/>
    <xf numFmtId="168" fontId="0" fillId="0" borderId="0" xfId="0" applyNumberFormat="1"/>
    <xf numFmtId="172" fontId="0" fillId="0" borderId="0" xfId="0" applyNumberFormat="1"/>
    <xf numFmtId="173" fontId="1" fillId="0" borderId="0" xfId="1" applyNumberFormat="1" applyFont="1" applyBorder="1"/>
    <xf numFmtId="165" fontId="1" fillId="0" borderId="0" xfId="1" applyFont="1" applyBorder="1"/>
    <xf numFmtId="0" fontId="0" fillId="3" borderId="0" xfId="0" applyFill="1"/>
    <xf numFmtId="171" fontId="1" fillId="3" borderId="0" xfId="41" applyNumberFormat="1" applyFont="1" applyFill="1" applyAlignment="1">
      <alignment horizontal="right"/>
    </xf>
    <xf numFmtId="3" fontId="5" fillId="34" borderId="0" xfId="0" applyNumberFormat="1" applyFont="1" applyFill="1"/>
    <xf numFmtId="167" fontId="5" fillId="34" borderId="0" xfId="0" applyNumberFormat="1" applyFont="1" applyFill="1"/>
    <xf numFmtId="174" fontId="4" fillId="34" borderId="0" xfId="1" applyNumberFormat="1" applyFont="1" applyFill="1" applyBorder="1" applyAlignment="1">
      <alignment horizontal="right"/>
    </xf>
    <xf numFmtId="171" fontId="1" fillId="3" borderId="0" xfId="41" applyNumberFormat="1" applyFont="1" applyFill="1" applyBorder="1"/>
    <xf numFmtId="3" fontId="8" fillId="2" borderId="0" xfId="0" applyNumberFormat="1" applyFont="1" applyFill="1"/>
    <xf numFmtId="167" fontId="4" fillId="2" borderId="0" xfId="0" applyNumberFormat="1" applyFont="1" applyFill="1"/>
    <xf numFmtId="3" fontId="0" fillId="0" borderId="0" xfId="0" applyNumberFormat="1"/>
    <xf numFmtId="167" fontId="0" fillId="0" borderId="0" xfId="0" applyNumberFormat="1"/>
    <xf numFmtId="3" fontId="5" fillId="2" borderId="2" xfId="0" applyNumberFormat="1" applyFont="1" applyFill="1" applyBorder="1"/>
    <xf numFmtId="3" fontId="5" fillId="2" borderId="6" xfId="0" applyNumberFormat="1" applyFont="1" applyFill="1" applyBorder="1"/>
    <xf numFmtId="167" fontId="5" fillId="2" borderId="6" xfId="1" applyNumberFormat="1" applyFont="1" applyFill="1" applyBorder="1"/>
    <xf numFmtId="166" fontId="6" fillId="2" borderId="6" xfId="1" applyNumberFormat="1" applyFont="1" applyFill="1" applyBorder="1" applyAlignment="1">
      <alignment horizontal="right"/>
    </xf>
    <xf numFmtId="166" fontId="5" fillId="2" borderId="6" xfId="1" applyNumberFormat="1" applyFont="1" applyFill="1" applyBorder="1"/>
    <xf numFmtId="3" fontId="7" fillId="2" borderId="2" xfId="0" applyNumberFormat="1" applyFont="1" applyFill="1" applyBorder="1" applyAlignment="1">
      <alignment wrapText="1"/>
    </xf>
    <xf numFmtId="3" fontId="7" fillId="2" borderId="6" xfId="0" applyNumberFormat="1" applyFont="1" applyFill="1" applyBorder="1"/>
    <xf numFmtId="167" fontId="7" fillId="2" borderId="6" xfId="0" applyNumberFormat="1" applyFont="1" applyFill="1" applyBorder="1"/>
    <xf numFmtId="3" fontId="5" fillId="2" borderId="11" xfId="0" applyNumberFormat="1" applyFont="1" applyFill="1" applyBorder="1"/>
    <xf numFmtId="167" fontId="5" fillId="2" borderId="11" xfId="0" applyNumberFormat="1" applyFont="1" applyFill="1" applyBorder="1"/>
    <xf numFmtId="175" fontId="4" fillId="2" borderId="0" xfId="0" applyNumberFormat="1" applyFont="1" applyFill="1" applyAlignment="1">
      <alignment horizontal="right"/>
    </xf>
    <xf numFmtId="9" fontId="1" fillId="3" borderId="0" xfId="41" applyFont="1" applyFill="1" applyAlignment="1">
      <alignment horizontal="right"/>
    </xf>
    <xf numFmtId="166" fontId="6" fillId="2" borderId="2" xfId="1" applyNumberFormat="1" applyFont="1" applyFill="1" applyBorder="1" applyAlignment="1">
      <alignment horizontal="right"/>
    </xf>
    <xf numFmtId="167" fontId="5" fillId="2" borderId="6" xfId="0" applyNumberFormat="1" applyFont="1" applyFill="1" applyBorder="1"/>
    <xf numFmtId="4" fontId="6" fillId="2" borderId="9" xfId="0" applyNumberFormat="1" applyFont="1" applyFill="1" applyBorder="1"/>
    <xf numFmtId="4" fontId="6" fillId="2" borderId="1" xfId="0" applyNumberFormat="1" applyFont="1" applyFill="1" applyBorder="1"/>
    <xf numFmtId="4" fontId="6" fillId="2" borderId="3" xfId="0" applyNumberFormat="1" applyFont="1" applyFill="1" applyBorder="1"/>
    <xf numFmtId="167" fontId="6" fillId="2" borderId="8" xfId="0" applyNumberFormat="1" applyFont="1" applyFill="1" applyBorder="1" applyAlignment="1">
      <alignment horizontal="right"/>
    </xf>
    <xf numFmtId="10" fontId="0" fillId="0" borderId="0" xfId="0" applyNumberFormat="1"/>
    <xf numFmtId="176" fontId="0" fillId="0" borderId="0" xfId="1" applyNumberFormat="1" applyFont="1"/>
    <xf numFmtId="0" fontId="4" fillId="34" borderId="2" xfId="0" applyFont="1" applyFill="1" applyBorder="1"/>
    <xf numFmtId="0" fontId="5" fillId="34" borderId="1" xfId="0" applyFont="1" applyFill="1" applyBorder="1" applyAlignment="1">
      <alignment horizontal="center" wrapText="1"/>
    </xf>
    <xf numFmtId="0" fontId="5" fillId="34" borderId="3" xfId="0" applyFont="1" applyFill="1" applyBorder="1" applyAlignment="1">
      <alignment horizontal="center" wrapText="1"/>
    </xf>
    <xf numFmtId="0" fontId="5" fillId="34" borderId="2" xfId="0" applyFont="1" applyFill="1" applyBorder="1" applyAlignment="1">
      <alignment horizontal="center"/>
    </xf>
    <xf numFmtId="0" fontId="4" fillId="34" borderId="6" xfId="0" applyFont="1" applyFill="1" applyBorder="1"/>
    <xf numFmtId="0" fontId="4" fillId="34" borderId="6" xfId="0" applyFont="1" applyFill="1" applyBorder="1" applyAlignment="1">
      <alignment horizontal="center"/>
    </xf>
    <xf numFmtId="0" fontId="5" fillId="34" borderId="8" xfId="0" applyFont="1" applyFill="1" applyBorder="1" applyAlignment="1">
      <alignment horizontal="center"/>
    </xf>
    <xf numFmtId="0" fontId="6" fillId="34" borderId="9" xfId="0" applyFont="1" applyFill="1" applyBorder="1" applyAlignment="1">
      <alignment horizontal="center"/>
    </xf>
    <xf numFmtId="3" fontId="5" fillId="34" borderId="2" xfId="0" applyNumberFormat="1" applyFont="1" applyFill="1" applyBorder="1"/>
    <xf numFmtId="3" fontId="5" fillId="34" borderId="6" xfId="0" applyNumberFormat="1" applyFont="1" applyFill="1" applyBorder="1"/>
    <xf numFmtId="167" fontId="5" fillId="34" borderId="6" xfId="0" applyNumberFormat="1" applyFont="1" applyFill="1" applyBorder="1"/>
    <xf numFmtId="0" fontId="6" fillId="34" borderId="2" xfId="0" applyFont="1" applyFill="1" applyBorder="1"/>
    <xf numFmtId="3" fontId="6" fillId="34" borderId="6" xfId="0" applyNumberFormat="1" applyFont="1" applyFill="1" applyBorder="1"/>
    <xf numFmtId="166" fontId="6" fillId="34" borderId="6" xfId="1" applyNumberFormat="1" applyFont="1" applyFill="1" applyBorder="1" applyAlignment="1">
      <alignment horizontal="right"/>
    </xf>
    <xf numFmtId="166" fontId="5" fillId="34" borderId="6" xfId="1" applyNumberFormat="1" applyFont="1" applyFill="1" applyBorder="1"/>
    <xf numFmtId="3" fontId="7" fillId="34" borderId="2" xfId="0" applyNumberFormat="1" applyFont="1" applyFill="1" applyBorder="1" applyAlignment="1">
      <alignment wrapText="1"/>
    </xf>
    <xf numFmtId="3" fontId="7" fillId="34" borderId="6" xfId="0" applyNumberFormat="1" applyFont="1" applyFill="1" applyBorder="1"/>
    <xf numFmtId="167" fontId="7" fillId="34" borderId="6" xfId="0" applyNumberFormat="1" applyFont="1" applyFill="1" applyBorder="1"/>
    <xf numFmtId="3" fontId="6" fillId="34" borderId="2" xfId="0" applyNumberFormat="1" applyFont="1" applyFill="1" applyBorder="1"/>
    <xf numFmtId="166" fontId="6" fillId="34" borderId="2" xfId="1" applyNumberFormat="1" applyFont="1" applyFill="1" applyBorder="1" applyAlignment="1">
      <alignment horizontal="right"/>
    </xf>
    <xf numFmtId="0" fontId="6" fillId="34" borderId="2" xfId="0" quotePrefix="1" applyFont="1" applyFill="1" applyBorder="1"/>
    <xf numFmtId="4" fontId="6" fillId="34" borderId="9" xfId="0" applyNumberFormat="1" applyFont="1" applyFill="1" applyBorder="1"/>
    <xf numFmtId="4" fontId="6" fillId="34" borderId="1" xfId="0" applyNumberFormat="1" applyFont="1" applyFill="1" applyBorder="1"/>
    <xf numFmtId="4" fontId="6" fillId="34" borderId="3" xfId="0" applyNumberFormat="1" applyFont="1" applyFill="1" applyBorder="1"/>
    <xf numFmtId="167" fontId="6" fillId="34" borderId="8" xfId="0" applyNumberFormat="1" applyFont="1" applyFill="1" applyBorder="1" applyAlignment="1">
      <alignment horizontal="right"/>
    </xf>
    <xf numFmtId="0" fontId="5" fillId="34" borderId="11" xfId="0" applyFont="1" applyFill="1" applyBorder="1"/>
    <xf numFmtId="3" fontId="5" fillId="34" borderId="11" xfId="0" applyNumberFormat="1" applyFont="1" applyFill="1" applyBorder="1"/>
    <xf numFmtId="167" fontId="5" fillId="34" borderId="11" xfId="0" applyNumberFormat="1" applyFont="1" applyFill="1" applyBorder="1"/>
    <xf numFmtId="0" fontId="8" fillId="34" borderId="0" xfId="0" applyFont="1" applyFill="1"/>
    <xf numFmtId="175" fontId="4" fillId="34" borderId="0" xfId="0" applyNumberFormat="1" applyFont="1" applyFill="1" applyAlignment="1">
      <alignment horizontal="right"/>
    </xf>
    <xf numFmtId="3" fontId="4" fillId="34" borderId="0" xfId="0" applyNumberFormat="1" applyFont="1" applyFill="1"/>
    <xf numFmtId="4" fontId="4" fillId="34" borderId="0" xfId="0" applyNumberFormat="1" applyFont="1" applyFill="1"/>
    <xf numFmtId="172" fontId="1" fillId="3" borderId="0" xfId="1" applyNumberFormat="1" applyFont="1" applyFill="1"/>
    <xf numFmtId="167" fontId="5" fillId="34" borderId="6" xfId="1" applyNumberFormat="1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1" xfId="0" applyFont="1" applyFill="1" applyBorder="1" applyAlignment="1">
      <alignment horizontal="center"/>
    </xf>
    <xf numFmtId="0" fontId="5" fillId="34" borderId="4" xfId="0" applyFont="1" applyFill="1" applyBorder="1" applyAlignment="1">
      <alignment horizontal="center"/>
    </xf>
    <xf numFmtId="0" fontId="5" fillId="34" borderId="5" xfId="0" applyFont="1" applyFill="1" applyBorder="1" applyAlignment="1">
      <alignment horizontal="center"/>
    </xf>
    <xf numFmtId="0" fontId="6" fillId="34" borderId="7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167" fontId="6" fillId="34" borderId="2" xfId="0" applyNumberFormat="1" applyFont="1" applyFill="1" applyBorder="1" applyAlignment="1">
      <alignment horizontal="right"/>
    </xf>
    <xf numFmtId="0" fontId="6" fillId="2" borderId="2" xfId="0" quotePrefix="1" applyFont="1" applyFill="1" applyBorder="1" applyAlignment="1">
      <alignment horizontal="left" wrapText="1"/>
    </xf>
    <xf numFmtId="3" fontId="6" fillId="34" borderId="0" xfId="0" applyNumberFormat="1" applyFont="1" applyFill="1"/>
    <xf numFmtId="3" fontId="6" fillId="34" borderId="20" xfId="0" applyNumberFormat="1" applyFont="1" applyFill="1" applyBorder="1"/>
    <xf numFmtId="4" fontId="6" fillId="34" borderId="2" xfId="0" applyNumberFormat="1" applyFont="1" applyFill="1" applyBorder="1"/>
    <xf numFmtId="165" fontId="0" fillId="0" borderId="0" xfId="1" applyFont="1"/>
    <xf numFmtId="43" fontId="0" fillId="0" borderId="0" xfId="0" applyNumberFormat="1"/>
  </cellXfs>
  <cellStyles count="4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Millares" xfId="1" builtinId="3"/>
    <cellStyle name="Normal" xfId="0" builtinId="0"/>
    <cellStyle name="Note" xfId="37" xr:uid="{00000000-0005-0000-0000-000025000000}"/>
    <cellStyle name="Output" xfId="38" xr:uid="{00000000-0005-0000-0000-000026000000}"/>
    <cellStyle name="Porcentaje" xfId="41" builtinId="5"/>
    <cellStyle name="Title" xfId="39" xr:uid="{00000000-0005-0000-0000-000028000000}"/>
    <cellStyle name="Warning Text" xfId="40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workbookViewId="0">
      <selection activeCell="J18" sqref="J18"/>
    </sheetView>
  </sheetViews>
  <sheetFormatPr baseColWidth="10" defaultRowHeight="15" x14ac:dyDescent="0.25"/>
  <cols>
    <col min="1" max="1" width="35.7109375" customWidth="1"/>
    <col min="2" max="2" width="13.7109375" customWidth="1"/>
    <col min="3" max="3" width="16.28515625" customWidth="1"/>
  </cols>
  <sheetData>
    <row r="1" spans="1:5" ht="15.75" x14ac:dyDescent="0.25">
      <c r="A1" s="104" t="s">
        <v>29</v>
      </c>
      <c r="B1" s="104"/>
      <c r="C1" s="104"/>
      <c r="D1" s="104"/>
      <c r="E1" s="104"/>
    </row>
    <row r="2" spans="1:5" x14ac:dyDescent="0.25">
      <c r="A2" s="105" t="s">
        <v>0</v>
      </c>
      <c r="B2" s="105"/>
      <c r="C2" s="105"/>
      <c r="D2" s="105"/>
      <c r="E2" s="105"/>
    </row>
    <row r="3" spans="1:5" x14ac:dyDescent="0.25">
      <c r="A3" s="106"/>
      <c r="B3" s="106"/>
      <c r="C3" s="106"/>
      <c r="D3" s="106"/>
      <c r="E3" s="106"/>
    </row>
    <row r="4" spans="1:5" ht="30" x14ac:dyDescent="0.25">
      <c r="A4" s="21"/>
      <c r="B4" s="27" t="s">
        <v>1</v>
      </c>
      <c r="C4" s="22" t="s">
        <v>2</v>
      </c>
      <c r="D4" s="107" t="s">
        <v>3</v>
      </c>
      <c r="E4" s="108"/>
    </row>
    <row r="5" spans="1:5" x14ac:dyDescent="0.25">
      <c r="A5" s="25" t="s">
        <v>4</v>
      </c>
      <c r="B5" s="20"/>
      <c r="C5" s="20"/>
      <c r="D5" s="109" t="s">
        <v>5</v>
      </c>
      <c r="E5" s="24"/>
    </row>
    <row r="6" spans="1:5" x14ac:dyDescent="0.25">
      <c r="A6" s="23"/>
      <c r="B6" s="19" t="s">
        <v>6</v>
      </c>
      <c r="C6" s="19" t="s">
        <v>7</v>
      </c>
      <c r="D6" s="110"/>
      <c r="E6" s="19" t="s">
        <v>8</v>
      </c>
    </row>
    <row r="7" spans="1:5" x14ac:dyDescent="0.25">
      <c r="A7" s="50" t="s">
        <v>9</v>
      </c>
      <c r="B7" s="51">
        <f>SUM(B8:B13)</f>
        <v>5851247.7971299989</v>
      </c>
      <c r="C7" s="51">
        <f>SUM(C8:C13)</f>
        <v>301457.18341</v>
      </c>
      <c r="D7" s="51">
        <f>SUM(D8:D13)</f>
        <v>7011255.0388916796</v>
      </c>
      <c r="E7" s="52">
        <f>SUM(E8:E13)</f>
        <v>95.106679524117766</v>
      </c>
    </row>
    <row r="8" spans="1:5" x14ac:dyDescent="0.25">
      <c r="A8" s="18" t="s">
        <v>10</v>
      </c>
      <c r="B8" s="16">
        <v>1724475.54581</v>
      </c>
      <c r="C8" s="16">
        <v>300334.62666000001</v>
      </c>
      <c r="D8" s="16">
        <v>2880163.18919768</v>
      </c>
      <c r="E8" s="53">
        <v>39.06900489180974</v>
      </c>
    </row>
    <row r="9" spans="1:5" x14ac:dyDescent="0.25">
      <c r="A9" s="18" t="s">
        <v>26</v>
      </c>
      <c r="B9" s="16">
        <v>2424051.6858399995</v>
      </c>
      <c r="C9" s="16"/>
      <c r="D9" s="16">
        <v>2424051.6858399995</v>
      </c>
      <c r="E9" s="53">
        <v>32.881917082783218</v>
      </c>
    </row>
    <row r="10" spans="1:5" x14ac:dyDescent="0.25">
      <c r="A10" s="18" t="s">
        <v>25</v>
      </c>
      <c r="B10" s="16">
        <v>1486228.76</v>
      </c>
      <c r="C10" s="16"/>
      <c r="D10" s="16">
        <v>1486228.76</v>
      </c>
      <c r="E10" s="53">
        <v>20.16048219509516</v>
      </c>
    </row>
    <row r="11" spans="1:5" x14ac:dyDescent="0.25">
      <c r="A11" s="18" t="s">
        <v>11</v>
      </c>
      <c r="B11" s="16">
        <v>216490.80547999998</v>
      </c>
      <c r="C11" s="16">
        <v>1122.55675</v>
      </c>
      <c r="D11" s="16">
        <v>220810.40385399997</v>
      </c>
      <c r="E11" s="53">
        <v>2.9952617895715723</v>
      </c>
    </row>
    <row r="12" spans="1:5" x14ac:dyDescent="0.25">
      <c r="A12" s="18" t="s">
        <v>12</v>
      </c>
      <c r="B12" s="16">
        <v>1</v>
      </c>
      <c r="C12" s="16"/>
      <c r="D12" s="16">
        <v>1</v>
      </c>
      <c r="E12" s="53">
        <v>1.3564858074133328E-5</v>
      </c>
    </row>
    <row r="13" spans="1:5" x14ac:dyDescent="0.25">
      <c r="A13" s="18"/>
      <c r="B13" s="16"/>
      <c r="C13" s="16"/>
      <c r="D13" s="16"/>
      <c r="E13" s="53"/>
    </row>
    <row r="14" spans="1:5" x14ac:dyDescent="0.25">
      <c r="A14" s="50" t="s">
        <v>13</v>
      </c>
      <c r="B14" s="51">
        <f>+B16</f>
        <v>355158.54878999997</v>
      </c>
      <c r="C14" s="51">
        <f>+C16</f>
        <v>1449.2085</v>
      </c>
      <c r="D14" s="51">
        <f>+D16</f>
        <v>360735.10309799999</v>
      </c>
      <c r="E14" s="54">
        <f>+E16</f>
        <v>4.8933204758822235</v>
      </c>
    </row>
    <row r="15" spans="1:5" x14ac:dyDescent="0.25">
      <c r="A15" s="18"/>
      <c r="B15" s="16"/>
      <c r="C15" s="16"/>
      <c r="D15" s="16"/>
      <c r="E15" s="53"/>
    </row>
    <row r="16" spans="1:5" x14ac:dyDescent="0.25">
      <c r="A16" s="55" t="s">
        <v>14</v>
      </c>
      <c r="B16" s="56">
        <f>SUM(B17:B24)</f>
        <v>355158.54878999997</v>
      </c>
      <c r="C16" s="56">
        <f>SUM(C17:C24)</f>
        <v>1449.2085</v>
      </c>
      <c r="D16" s="56">
        <f>SUM(D17:D24)</f>
        <v>360735.10309799999</v>
      </c>
      <c r="E16" s="57">
        <f>SUM(E17:E24)</f>
        <v>4.8933204758822235</v>
      </c>
    </row>
    <row r="17" spans="1:5" x14ac:dyDescent="0.25">
      <c r="A17" s="18" t="s">
        <v>18</v>
      </c>
      <c r="B17" s="17">
        <v>165224.92559999999</v>
      </c>
      <c r="C17" s="17"/>
      <c r="D17" s="17">
        <v>165224.92559999999</v>
      </c>
      <c r="E17" s="62">
        <v>2.2412526660732381</v>
      </c>
    </row>
    <row r="18" spans="1:5" x14ac:dyDescent="0.25">
      <c r="A18" s="18" t="s">
        <v>17</v>
      </c>
      <c r="B18" s="17">
        <v>67995.595150000008</v>
      </c>
      <c r="C18" s="17"/>
      <c r="D18" s="17">
        <v>67995.595150000008</v>
      </c>
      <c r="E18" s="62">
        <v>0.92235059787597851</v>
      </c>
    </row>
    <row r="19" spans="1:5" x14ac:dyDescent="0.25">
      <c r="A19" s="18" t="s">
        <v>15</v>
      </c>
      <c r="B19" s="17">
        <v>49881.396000000001</v>
      </c>
      <c r="C19" s="17"/>
      <c r="D19" s="17">
        <v>49881.396000000001</v>
      </c>
      <c r="E19" s="62">
        <v>0.67663405727964177</v>
      </c>
    </row>
    <row r="20" spans="1:5" x14ac:dyDescent="0.25">
      <c r="A20" s="18" t="s">
        <v>27</v>
      </c>
      <c r="B20" s="17">
        <v>44306.4686</v>
      </c>
      <c r="C20" s="17"/>
      <c r="D20" s="17">
        <v>44306.4686</v>
      </c>
      <c r="E20" s="62">
        <v>0.6010109583250447</v>
      </c>
    </row>
    <row r="21" spans="1:5" x14ac:dyDescent="0.25">
      <c r="A21" s="18" t="s">
        <v>22</v>
      </c>
      <c r="B21" s="17">
        <v>20025.927399999997</v>
      </c>
      <c r="C21" s="17"/>
      <c r="D21" s="17">
        <v>20025.927399999997</v>
      </c>
      <c r="E21" s="62">
        <v>0.27164886298389779</v>
      </c>
    </row>
    <row r="22" spans="1:5" x14ac:dyDescent="0.25">
      <c r="A22" s="18" t="s">
        <v>21</v>
      </c>
      <c r="B22" s="17">
        <v>7599.6710400000002</v>
      </c>
      <c r="C22" s="17"/>
      <c r="D22" s="17">
        <v>7599.6710400000002</v>
      </c>
      <c r="E22" s="62">
        <v>0.10308845906770123</v>
      </c>
    </row>
    <row r="23" spans="1:5" x14ac:dyDescent="0.25">
      <c r="A23" s="28" t="s">
        <v>23</v>
      </c>
      <c r="B23" s="17"/>
      <c r="C23" s="17">
        <v>1449.2085</v>
      </c>
      <c r="D23" s="17">
        <v>5576.5543079999998</v>
      </c>
      <c r="E23" s="62">
        <v>7.5645167730716778E-2</v>
      </c>
    </row>
    <row r="24" spans="1:5" x14ac:dyDescent="0.25">
      <c r="A24" s="18" t="s">
        <v>16</v>
      </c>
      <c r="B24" s="17">
        <v>124.565</v>
      </c>
      <c r="C24" s="17"/>
      <c r="D24" s="17">
        <v>124.565</v>
      </c>
      <c r="E24" s="62">
        <v>1.6897065460044179E-3</v>
      </c>
    </row>
    <row r="25" spans="1:5" x14ac:dyDescent="0.25">
      <c r="A25" s="18"/>
      <c r="B25" s="64"/>
      <c r="C25" s="65"/>
      <c r="D25" s="66"/>
      <c r="E25" s="67"/>
    </row>
    <row r="26" spans="1:5" x14ac:dyDescent="0.25">
      <c r="A26" s="26" t="s">
        <v>3</v>
      </c>
      <c r="B26" s="58">
        <f>+B7+B14</f>
        <v>6206406.3459199993</v>
      </c>
      <c r="C26" s="58">
        <f>+C7+C14</f>
        <v>302906.39191000001</v>
      </c>
      <c r="D26" s="58">
        <f>+D7+D14</f>
        <v>7371990.14198968</v>
      </c>
      <c r="E26" s="59">
        <f>+E7+E14</f>
        <v>99.999999999999986</v>
      </c>
    </row>
    <row r="27" spans="1:5" x14ac:dyDescent="0.25">
      <c r="A27" s="9" t="s">
        <v>19</v>
      </c>
      <c r="B27" s="60" t="str">
        <f>+"S/ "&amp;3.848</f>
        <v>S/ 3.848</v>
      </c>
      <c r="C27" s="1"/>
      <c r="D27" s="1"/>
      <c r="E27" s="11"/>
    </row>
    <row r="29" spans="1:5" x14ac:dyDescent="0.25">
      <c r="A29" s="40" t="s">
        <v>20</v>
      </c>
      <c r="B29" s="61">
        <f>+B26/D26</f>
        <v>0.84189021232805217</v>
      </c>
      <c r="C29" s="61">
        <f>1-B29</f>
        <v>0.15810978767194783</v>
      </c>
    </row>
    <row r="30" spans="1:5" x14ac:dyDescent="0.25">
      <c r="A30" s="31"/>
      <c r="B30" s="6"/>
      <c r="C30" s="6"/>
      <c r="D30" s="6"/>
      <c r="E30" s="30"/>
    </row>
    <row r="31" spans="1:5" x14ac:dyDescent="0.25">
      <c r="A31" s="5"/>
      <c r="B31" s="32"/>
      <c r="C31" s="32"/>
      <c r="D31" s="32"/>
      <c r="E31" s="7"/>
    </row>
    <row r="32" spans="1:5" x14ac:dyDescent="0.25">
      <c r="A32" s="3"/>
      <c r="B32" s="42"/>
      <c r="C32" s="42"/>
      <c r="D32" s="42"/>
      <c r="E32" s="43"/>
    </row>
    <row r="33" spans="1:5" x14ac:dyDescent="0.25">
      <c r="A33" s="9"/>
      <c r="B33" s="44"/>
      <c r="C33" s="1"/>
      <c r="D33" s="1"/>
      <c r="E33" s="11"/>
    </row>
    <row r="35" spans="1:5" x14ac:dyDescent="0.25">
      <c r="A35" s="40"/>
      <c r="B35" s="45"/>
      <c r="C35" s="45"/>
      <c r="D35" s="2"/>
      <c r="E35" s="8"/>
    </row>
    <row r="36" spans="1:5" x14ac:dyDescent="0.25">
      <c r="A36" s="3"/>
      <c r="B36" s="14"/>
      <c r="C36" s="14"/>
      <c r="D36" s="14"/>
      <c r="E36" s="4"/>
    </row>
    <row r="37" spans="1:5" x14ac:dyDescent="0.25">
      <c r="A37" s="9"/>
      <c r="B37" s="10"/>
      <c r="C37" s="1"/>
      <c r="D37" s="1"/>
      <c r="E37" s="11"/>
    </row>
    <row r="38" spans="1:5" x14ac:dyDescent="0.25">
      <c r="B38" s="15"/>
    </row>
    <row r="39" spans="1:5" x14ac:dyDescent="0.25">
      <c r="B39" s="12"/>
      <c r="C39" s="12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FDB20-DCEE-4FC0-87B4-875428CD4438}">
  <dimension ref="A1:E30"/>
  <sheetViews>
    <sheetView topLeftCell="A7" workbookViewId="0">
      <selection activeCell="G14" sqref="G14"/>
    </sheetView>
  </sheetViews>
  <sheetFormatPr baseColWidth="10" defaultRowHeight="15" x14ac:dyDescent="0.25"/>
  <cols>
    <col min="1" max="1" width="37.42578125" customWidth="1"/>
    <col min="2" max="2" width="17" customWidth="1"/>
    <col min="3" max="3" width="20.28515625" customWidth="1"/>
  </cols>
  <sheetData>
    <row r="1" spans="1:5" ht="15.75" x14ac:dyDescent="0.25">
      <c r="A1" s="111" t="s">
        <v>49</v>
      </c>
      <c r="B1" s="111"/>
      <c r="C1" s="111"/>
      <c r="D1" s="111"/>
      <c r="E1" s="111"/>
    </row>
    <row r="2" spans="1:5" x14ac:dyDescent="0.25">
      <c r="A2" s="112" t="s">
        <v>0</v>
      </c>
      <c r="B2" s="112"/>
      <c r="C2" s="112"/>
      <c r="D2" s="112"/>
      <c r="E2" s="112"/>
    </row>
    <row r="3" spans="1:5" x14ac:dyDescent="0.25">
      <c r="A3" s="113"/>
      <c r="B3" s="113"/>
      <c r="C3" s="113"/>
      <c r="D3" s="113"/>
      <c r="E3" s="113"/>
    </row>
    <row r="4" spans="1:5" ht="45" x14ac:dyDescent="0.25">
      <c r="A4" s="70"/>
      <c r="B4" s="71" t="s">
        <v>1</v>
      </c>
      <c r="C4" s="72" t="s">
        <v>2</v>
      </c>
      <c r="D4" s="114" t="s">
        <v>3</v>
      </c>
      <c r="E4" s="115"/>
    </row>
    <row r="5" spans="1:5" x14ac:dyDescent="0.25">
      <c r="A5" s="73" t="s">
        <v>4</v>
      </c>
      <c r="B5" s="74"/>
      <c r="C5" s="74"/>
      <c r="D5" s="116" t="s">
        <v>5</v>
      </c>
      <c r="E5" s="75"/>
    </row>
    <row r="6" spans="1:5" x14ac:dyDescent="0.25">
      <c r="A6" s="76"/>
      <c r="B6" s="77" t="s">
        <v>6</v>
      </c>
      <c r="C6" s="77" t="s">
        <v>7</v>
      </c>
      <c r="D6" s="117"/>
      <c r="E6" s="77" t="s">
        <v>8</v>
      </c>
    </row>
    <row r="7" spans="1:5" x14ac:dyDescent="0.25">
      <c r="A7" s="78" t="s">
        <v>9</v>
      </c>
      <c r="B7" s="79">
        <v>6190783.8262</v>
      </c>
      <c r="C7" s="79">
        <v>20989.555939999998</v>
      </c>
      <c r="D7" s="79">
        <v>6271341.7418977199</v>
      </c>
      <c r="E7" s="80">
        <v>80.493372395852745</v>
      </c>
    </row>
    <row r="8" spans="1:5" x14ac:dyDescent="0.25">
      <c r="A8" s="81" t="s">
        <v>39</v>
      </c>
      <c r="B8" s="82">
        <v>5880318.7609999999</v>
      </c>
      <c r="C8" s="82"/>
      <c r="D8" s="82">
        <v>5880318.7609999999</v>
      </c>
      <c r="E8" s="118">
        <v>75.474548719499836</v>
      </c>
    </row>
    <row r="9" spans="1:5" x14ac:dyDescent="0.25">
      <c r="A9" s="81" t="s">
        <v>40</v>
      </c>
      <c r="B9" s="82">
        <v>310189.20776000002</v>
      </c>
      <c r="C9" s="82">
        <v>20228.7405</v>
      </c>
      <c r="D9" s="82">
        <v>387827.11379900004</v>
      </c>
      <c r="E9" s="118">
        <v>4.9778043648415808</v>
      </c>
    </row>
    <row r="10" spans="1:5" x14ac:dyDescent="0.25">
      <c r="A10" s="81" t="s">
        <v>41</v>
      </c>
      <c r="B10" s="82">
        <v>274.85743999999994</v>
      </c>
      <c r="C10" s="82">
        <v>760.81543999999997</v>
      </c>
      <c r="D10" s="82">
        <v>3194.8670987199998</v>
      </c>
      <c r="E10" s="118">
        <v>4.1006476399531658E-2</v>
      </c>
    </row>
    <row r="11" spans="1:5" x14ac:dyDescent="0.25">
      <c r="A11" s="81" t="s">
        <v>42</v>
      </c>
      <c r="B11" s="82">
        <v>1</v>
      </c>
      <c r="C11" s="82"/>
      <c r="D11" s="82">
        <v>1</v>
      </c>
      <c r="E11" s="118">
        <v>1.2835111800412794E-5</v>
      </c>
    </row>
    <row r="12" spans="1:5" x14ac:dyDescent="0.25">
      <c r="A12" s="81"/>
      <c r="B12" s="82"/>
      <c r="C12" s="82"/>
      <c r="D12" s="82"/>
      <c r="E12" s="83"/>
    </row>
    <row r="13" spans="1:5" x14ac:dyDescent="0.25">
      <c r="A13" s="78" t="s">
        <v>43</v>
      </c>
      <c r="B13" s="82"/>
      <c r="C13" s="79">
        <v>352097.70750000002</v>
      </c>
      <c r="D13" s="79">
        <v>1351351.0013850001</v>
      </c>
      <c r="E13" s="80">
        <v>17.344741184376257</v>
      </c>
    </row>
    <row r="14" spans="1:5" ht="100.5" x14ac:dyDescent="0.25">
      <c r="A14" s="119" t="s">
        <v>44</v>
      </c>
      <c r="B14" s="82"/>
      <c r="C14" s="120">
        <v>271012.5</v>
      </c>
      <c r="D14" s="121">
        <v>1040145.975</v>
      </c>
      <c r="E14" s="118">
        <v>13.350389877874369</v>
      </c>
    </row>
    <row r="15" spans="1:5" x14ac:dyDescent="0.25">
      <c r="A15" s="28" t="s">
        <v>45</v>
      </c>
      <c r="B15" s="122"/>
      <c r="C15" s="120">
        <v>81085.207500000004</v>
      </c>
      <c r="D15" s="121">
        <v>311205.02638500003</v>
      </c>
      <c r="E15" s="118">
        <v>3.9943513065018887</v>
      </c>
    </row>
    <row r="16" spans="1:5" x14ac:dyDescent="0.25">
      <c r="A16" s="81"/>
      <c r="B16" s="82"/>
      <c r="C16" s="82"/>
      <c r="D16" s="82"/>
      <c r="E16" s="83"/>
    </row>
    <row r="17" spans="1:5" x14ac:dyDescent="0.25">
      <c r="A17" s="78" t="s">
        <v>13</v>
      </c>
      <c r="B17" s="79">
        <v>162848.47660000002</v>
      </c>
      <c r="C17" s="79">
        <v>1455.6704999999999</v>
      </c>
      <c r="D17" s="79">
        <v>168435.33997900001</v>
      </c>
      <c r="E17" s="103">
        <v>2.1618864197710037</v>
      </c>
    </row>
    <row r="18" spans="1:5" x14ac:dyDescent="0.25">
      <c r="A18" s="81"/>
      <c r="B18" s="82"/>
      <c r="C18" s="82"/>
      <c r="D18" s="82"/>
      <c r="E18" s="83"/>
    </row>
    <row r="19" spans="1:5" ht="29.25" x14ac:dyDescent="0.25">
      <c r="A19" s="85" t="s">
        <v>14</v>
      </c>
      <c r="B19" s="86">
        <v>162848.47660000002</v>
      </c>
      <c r="C19" s="86">
        <v>1455.6704999999999</v>
      </c>
      <c r="D19" s="86">
        <v>168435.33997900001</v>
      </c>
      <c r="E19" s="87">
        <v>2.1618864197710037</v>
      </c>
    </row>
    <row r="20" spans="1:5" x14ac:dyDescent="0.25">
      <c r="A20" s="81" t="s">
        <v>18</v>
      </c>
      <c r="B20" s="88">
        <v>58479.025000000001</v>
      </c>
      <c r="C20" s="88"/>
      <c r="D20" s="88">
        <v>58479.025000000001</v>
      </c>
      <c r="E20" s="118">
        <v>0.75058482385413483</v>
      </c>
    </row>
    <row r="21" spans="1:5" x14ac:dyDescent="0.25">
      <c r="A21" s="81" t="s">
        <v>17</v>
      </c>
      <c r="B21" s="88">
        <v>44268.33</v>
      </c>
      <c r="C21" s="88"/>
      <c r="D21" s="88">
        <v>44268.33</v>
      </c>
      <c r="E21" s="118">
        <v>0.56818896476756764</v>
      </c>
    </row>
    <row r="22" spans="1:5" x14ac:dyDescent="0.25">
      <c r="A22" s="81" t="s">
        <v>27</v>
      </c>
      <c r="B22" s="88">
        <v>37227.038</v>
      </c>
      <c r="C22" s="88"/>
      <c r="D22" s="88">
        <v>37227.038</v>
      </c>
      <c r="E22" s="118">
        <v>0.47781319472821554</v>
      </c>
    </row>
    <row r="23" spans="1:5" x14ac:dyDescent="0.25">
      <c r="A23" s="81" t="s">
        <v>22</v>
      </c>
      <c r="B23" s="88">
        <v>17135.455600000001</v>
      </c>
      <c r="C23" s="88"/>
      <c r="D23" s="88">
        <v>17135.455600000001</v>
      </c>
      <c r="E23" s="118">
        <v>0.21993548837700949</v>
      </c>
    </row>
    <row r="24" spans="1:5" x14ac:dyDescent="0.25">
      <c r="A24" s="81" t="s">
        <v>15</v>
      </c>
      <c r="B24" s="88">
        <v>5738.6279999999997</v>
      </c>
      <c r="C24" s="88"/>
      <c r="D24" s="88">
        <v>5738.6279999999997</v>
      </c>
      <c r="E24" s="118">
        <v>7.3655931960979262E-2</v>
      </c>
    </row>
    <row r="25" spans="1:5" x14ac:dyDescent="0.25">
      <c r="A25" s="90" t="s">
        <v>23</v>
      </c>
      <c r="B25" s="88"/>
      <c r="C25" s="88">
        <v>1455.6704999999999</v>
      </c>
      <c r="D25" s="88">
        <v>5586.8633790000004</v>
      </c>
      <c r="E25" s="118">
        <v>7.1708016083097001E-2</v>
      </c>
    </row>
    <row r="26" spans="1:5" x14ac:dyDescent="0.25">
      <c r="A26" s="90"/>
      <c r="B26" s="82"/>
      <c r="C26" s="120"/>
      <c r="D26" s="121"/>
      <c r="E26" s="89"/>
    </row>
    <row r="27" spans="1:5" x14ac:dyDescent="0.25">
      <c r="A27" s="95" t="s">
        <v>3</v>
      </c>
      <c r="B27" s="96">
        <v>6353632.3027999997</v>
      </c>
      <c r="C27" s="96">
        <v>374542.93394000002</v>
      </c>
      <c r="D27" s="96">
        <v>7791128.0832617199</v>
      </c>
      <c r="E27" s="97">
        <v>100</v>
      </c>
    </row>
    <row r="28" spans="1:5" x14ac:dyDescent="0.25">
      <c r="A28" s="98" t="s">
        <v>19</v>
      </c>
      <c r="B28" s="99" t="s">
        <v>50</v>
      </c>
      <c r="C28" s="100"/>
      <c r="D28" s="100"/>
      <c r="E28" s="101"/>
    </row>
    <row r="29" spans="1:5" x14ac:dyDescent="0.25">
      <c r="A29" s="40"/>
      <c r="B29" s="102"/>
      <c r="C29" s="102"/>
      <c r="D29" s="102"/>
      <c r="E29" s="40"/>
    </row>
    <row r="30" spans="1:5" x14ac:dyDescent="0.25">
      <c r="A30" s="40" t="s">
        <v>20</v>
      </c>
      <c r="B30" s="41">
        <v>0.81549580945152178</v>
      </c>
      <c r="C30" s="41">
        <v>0.18450419054847822</v>
      </c>
      <c r="D30" s="102"/>
      <c r="E30" s="40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73FF-2ACF-4B12-AE58-980B23654B98}">
  <dimension ref="A1:E30"/>
  <sheetViews>
    <sheetView topLeftCell="A7" workbookViewId="0">
      <selection activeCell="G5" sqref="G5"/>
    </sheetView>
  </sheetViews>
  <sheetFormatPr baseColWidth="10" defaultRowHeight="15" x14ac:dyDescent="0.25"/>
  <cols>
    <col min="1" max="1" width="46.28515625" customWidth="1"/>
    <col min="2" max="2" width="19.140625" customWidth="1"/>
    <col min="3" max="3" width="19.28515625" customWidth="1"/>
  </cols>
  <sheetData>
    <row r="1" spans="1:5" ht="15.75" x14ac:dyDescent="0.25">
      <c r="A1" s="111" t="s">
        <v>47</v>
      </c>
      <c r="B1" s="111"/>
      <c r="C1" s="111"/>
      <c r="D1" s="111"/>
      <c r="E1" s="111"/>
    </row>
    <row r="2" spans="1:5" x14ac:dyDescent="0.25">
      <c r="A2" s="112" t="s">
        <v>0</v>
      </c>
      <c r="B2" s="112"/>
      <c r="C2" s="112"/>
      <c r="D2" s="112"/>
      <c r="E2" s="112"/>
    </row>
    <row r="3" spans="1:5" x14ac:dyDescent="0.25">
      <c r="A3" s="113"/>
      <c r="B3" s="113"/>
      <c r="C3" s="113"/>
      <c r="D3" s="113"/>
      <c r="E3" s="113"/>
    </row>
    <row r="4" spans="1:5" ht="45" x14ac:dyDescent="0.25">
      <c r="A4" s="70"/>
      <c r="B4" s="71" t="s">
        <v>1</v>
      </c>
      <c r="C4" s="72" t="s">
        <v>2</v>
      </c>
      <c r="D4" s="114" t="s">
        <v>3</v>
      </c>
      <c r="E4" s="115"/>
    </row>
    <row r="5" spans="1:5" x14ac:dyDescent="0.25">
      <c r="A5" s="73" t="s">
        <v>4</v>
      </c>
      <c r="B5" s="74"/>
      <c r="C5" s="74"/>
      <c r="D5" s="116" t="s">
        <v>5</v>
      </c>
      <c r="E5" s="75"/>
    </row>
    <row r="6" spans="1:5" x14ac:dyDescent="0.25">
      <c r="A6" s="76"/>
      <c r="B6" s="77" t="s">
        <v>6</v>
      </c>
      <c r="C6" s="77" t="s">
        <v>7</v>
      </c>
      <c r="D6" s="117"/>
      <c r="E6" s="77" t="s">
        <v>8</v>
      </c>
    </row>
    <row r="7" spans="1:5" x14ac:dyDescent="0.25">
      <c r="A7" s="78" t="s">
        <v>9</v>
      </c>
      <c r="B7" s="79">
        <v>6310427.2451499999</v>
      </c>
      <c r="C7" s="79">
        <v>842.84478999999999</v>
      </c>
      <c r="D7" s="79">
        <v>6313576.11328544</v>
      </c>
      <c r="E7" s="80">
        <v>80.882064278738937</v>
      </c>
    </row>
    <row r="8" spans="1:5" x14ac:dyDescent="0.25">
      <c r="A8" s="81" t="s">
        <v>39</v>
      </c>
      <c r="B8" s="82">
        <v>5998653.7570000002</v>
      </c>
      <c r="C8" s="82"/>
      <c r="D8" s="82">
        <v>5998653.7570000002</v>
      </c>
      <c r="E8" s="118">
        <v>76.847651798893807</v>
      </c>
    </row>
    <row r="9" spans="1:5" x14ac:dyDescent="0.25">
      <c r="A9" s="81" t="s">
        <v>40</v>
      </c>
      <c r="B9" s="82">
        <v>311772.48814999999</v>
      </c>
      <c r="C9" s="82"/>
      <c r="D9" s="82">
        <v>311772.48814999999</v>
      </c>
      <c r="E9" s="118">
        <v>3.9940600975456411</v>
      </c>
    </row>
    <row r="10" spans="1:5" x14ac:dyDescent="0.25">
      <c r="A10" s="81" t="s">
        <v>41</v>
      </c>
      <c r="B10" s="82">
        <v>0</v>
      </c>
      <c r="C10" s="82">
        <v>842.84478999999999</v>
      </c>
      <c r="D10" s="82">
        <v>3148.8681354400001</v>
      </c>
      <c r="E10" s="118">
        <v>4.0339571483109536E-2</v>
      </c>
    </row>
    <row r="11" spans="1:5" x14ac:dyDescent="0.25">
      <c r="A11" s="81" t="s">
        <v>42</v>
      </c>
      <c r="B11" s="82">
        <v>1</v>
      </c>
      <c r="C11" s="82"/>
      <c r="D11" s="82">
        <v>1</v>
      </c>
      <c r="E11" s="118">
        <v>1.2810816378461266E-5</v>
      </c>
    </row>
    <row r="12" spans="1:5" x14ac:dyDescent="0.25">
      <c r="A12" s="81"/>
      <c r="B12" s="82"/>
      <c r="C12" s="82"/>
      <c r="D12" s="82"/>
      <c r="E12" s="83"/>
    </row>
    <row r="13" spans="1:5" x14ac:dyDescent="0.25">
      <c r="A13" s="78" t="s">
        <v>43</v>
      </c>
      <c r="B13" s="82"/>
      <c r="C13" s="79">
        <v>353725.30623999995</v>
      </c>
      <c r="D13" s="79">
        <v>1321517.7441126399</v>
      </c>
      <c r="E13" s="80">
        <v>16.929721160705391</v>
      </c>
    </row>
    <row r="14" spans="1:5" ht="100.5" x14ac:dyDescent="0.25">
      <c r="A14" s="119" t="s">
        <v>44</v>
      </c>
      <c r="B14" s="82"/>
      <c r="C14" s="120">
        <v>272271.87089999998</v>
      </c>
      <c r="D14" s="121">
        <v>1017207.7096824</v>
      </c>
      <c r="E14" s="118">
        <v>13.031261187496362</v>
      </c>
    </row>
    <row r="15" spans="1:5" x14ac:dyDescent="0.25">
      <c r="A15" s="28" t="s">
        <v>45</v>
      </c>
      <c r="B15" s="122"/>
      <c r="C15" s="120">
        <v>81453.435339999996</v>
      </c>
      <c r="D15" s="121">
        <v>304310.03443023999</v>
      </c>
      <c r="E15" s="118">
        <v>3.8984599732090301</v>
      </c>
    </row>
    <row r="16" spans="1:5" x14ac:dyDescent="0.25">
      <c r="A16" s="81"/>
      <c r="B16" s="82"/>
      <c r="C16" s="82"/>
      <c r="D16" s="82"/>
      <c r="E16" s="83"/>
    </row>
    <row r="17" spans="1:5" x14ac:dyDescent="0.25">
      <c r="A17" s="78" t="s">
        <v>13</v>
      </c>
      <c r="B17" s="79">
        <v>165278.06339999998</v>
      </c>
      <c r="C17" s="79">
        <v>1480.6904999999999</v>
      </c>
      <c r="D17" s="79">
        <v>170809.92310799999</v>
      </c>
      <c r="E17" s="103">
        <v>2.1882145605556755</v>
      </c>
    </row>
    <row r="18" spans="1:5" x14ac:dyDescent="0.25">
      <c r="A18" s="81"/>
      <c r="B18" s="82"/>
      <c r="C18" s="82"/>
      <c r="D18" s="82"/>
      <c r="E18" s="83"/>
    </row>
    <row r="19" spans="1:5" ht="29.25" x14ac:dyDescent="0.25">
      <c r="A19" s="85" t="s">
        <v>14</v>
      </c>
      <c r="B19" s="86">
        <v>165278.06339999998</v>
      </c>
      <c r="C19" s="86">
        <v>1480.6904999999999</v>
      </c>
      <c r="D19" s="86">
        <v>170809.92310799999</v>
      </c>
      <c r="E19" s="87">
        <v>2.1882145605556755</v>
      </c>
    </row>
    <row r="20" spans="1:5" x14ac:dyDescent="0.25">
      <c r="A20" s="81" t="s">
        <v>18</v>
      </c>
      <c r="B20" s="88">
        <v>59301.934999999998</v>
      </c>
      <c r="C20" s="88"/>
      <c r="D20" s="88">
        <v>59301.934999999998</v>
      </c>
      <c r="E20" s="118">
        <v>0.75970620017244528</v>
      </c>
    </row>
    <row r="21" spans="1:5" x14ac:dyDescent="0.25">
      <c r="A21" s="81" t="s">
        <v>17</v>
      </c>
      <c r="B21" s="88">
        <v>45203.93</v>
      </c>
      <c r="C21" s="88"/>
      <c r="D21" s="88">
        <v>45203.93</v>
      </c>
      <c r="E21" s="118">
        <v>0.5790992468148165</v>
      </c>
    </row>
    <row r="22" spans="1:5" x14ac:dyDescent="0.25">
      <c r="A22" s="81" t="s">
        <v>27</v>
      </c>
      <c r="B22" s="88">
        <v>37666.539200000007</v>
      </c>
      <c r="C22" s="88"/>
      <c r="D22" s="88">
        <v>37666.539200000007</v>
      </c>
      <c r="E22" s="118">
        <v>0.48253911730331339</v>
      </c>
    </row>
    <row r="23" spans="1:5" x14ac:dyDescent="0.25">
      <c r="A23" s="81" t="s">
        <v>22</v>
      </c>
      <c r="B23" s="88">
        <v>17305.837199999998</v>
      </c>
      <c r="C23" s="88"/>
      <c r="D23" s="88">
        <v>17305.837199999998</v>
      </c>
      <c r="E23" s="118">
        <v>0.22170190264474421</v>
      </c>
    </row>
    <row r="24" spans="1:5" x14ac:dyDescent="0.25">
      <c r="A24" s="81" t="s">
        <v>15</v>
      </c>
      <c r="B24" s="88">
        <v>5799.8220000000001</v>
      </c>
      <c r="C24" s="88"/>
      <c r="D24" s="88">
        <v>5799.8220000000001</v>
      </c>
      <c r="E24" s="118">
        <v>7.4300454669759972E-2</v>
      </c>
    </row>
    <row r="25" spans="1:5" x14ac:dyDescent="0.25">
      <c r="A25" s="90" t="s">
        <v>23</v>
      </c>
      <c r="B25" s="88"/>
      <c r="C25" s="88">
        <v>1480.6904999999999</v>
      </c>
      <c r="D25" s="88">
        <v>5531.859708</v>
      </c>
      <c r="E25" s="118">
        <v>7.0867638950596348E-2</v>
      </c>
    </row>
    <row r="26" spans="1:5" x14ac:dyDescent="0.25">
      <c r="A26" s="90"/>
      <c r="B26" s="82"/>
      <c r="C26" s="120"/>
      <c r="D26" s="121"/>
      <c r="E26" s="89"/>
    </row>
    <row r="27" spans="1:5" x14ac:dyDescent="0.25">
      <c r="A27" s="95" t="s">
        <v>3</v>
      </c>
      <c r="B27" s="96">
        <v>6475705.3085500002</v>
      </c>
      <c r="C27" s="96">
        <v>356048.84152999998</v>
      </c>
      <c r="D27" s="96">
        <v>7805903.78050608</v>
      </c>
      <c r="E27" s="97">
        <v>100</v>
      </c>
    </row>
    <row r="28" spans="1:5" x14ac:dyDescent="0.25">
      <c r="A28" s="98" t="s">
        <v>19</v>
      </c>
      <c r="B28" s="99" t="s">
        <v>48</v>
      </c>
      <c r="C28" s="100"/>
      <c r="D28" s="100"/>
      <c r="E28" s="101"/>
    </row>
    <row r="29" spans="1:5" x14ac:dyDescent="0.25">
      <c r="A29" s="40"/>
      <c r="B29" s="102"/>
      <c r="C29" s="102"/>
      <c r="D29" s="102"/>
      <c r="E29" s="40"/>
    </row>
    <row r="30" spans="1:5" x14ac:dyDescent="0.25">
      <c r="A30" s="40" t="s">
        <v>20</v>
      </c>
      <c r="B30" s="41">
        <v>0.82959071628860903</v>
      </c>
      <c r="C30" s="41">
        <v>0.17040928371139097</v>
      </c>
      <c r="D30" s="102"/>
      <c r="E30" s="40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88716-FF66-4E88-A4DE-6BC2B43E6173}">
  <dimension ref="A1:E30"/>
  <sheetViews>
    <sheetView workbookViewId="0">
      <selection activeCell="F38" sqref="F38"/>
    </sheetView>
  </sheetViews>
  <sheetFormatPr baseColWidth="10" defaultRowHeight="15" x14ac:dyDescent="0.25"/>
  <cols>
    <col min="1" max="1" width="39.5703125" customWidth="1"/>
    <col min="2" max="2" width="18.28515625" customWidth="1"/>
    <col min="3" max="3" width="20.5703125" customWidth="1"/>
  </cols>
  <sheetData>
    <row r="1" spans="1:5" ht="15.75" x14ac:dyDescent="0.25">
      <c r="A1" s="111" t="s">
        <v>38</v>
      </c>
      <c r="B1" s="111"/>
      <c r="C1" s="111"/>
      <c r="D1" s="111"/>
      <c r="E1" s="111"/>
    </row>
    <row r="2" spans="1:5" x14ac:dyDescent="0.25">
      <c r="A2" s="112" t="s">
        <v>0</v>
      </c>
      <c r="B2" s="112"/>
      <c r="C2" s="112"/>
      <c r="D2" s="112"/>
      <c r="E2" s="112"/>
    </row>
    <row r="3" spans="1:5" x14ac:dyDescent="0.25">
      <c r="A3" s="113"/>
      <c r="B3" s="113"/>
      <c r="C3" s="113"/>
      <c r="D3" s="113"/>
      <c r="E3" s="113"/>
    </row>
    <row r="4" spans="1:5" ht="45" x14ac:dyDescent="0.25">
      <c r="A4" s="70"/>
      <c r="B4" s="71" t="s">
        <v>1</v>
      </c>
      <c r="C4" s="72" t="s">
        <v>2</v>
      </c>
      <c r="D4" s="114" t="s">
        <v>3</v>
      </c>
      <c r="E4" s="115"/>
    </row>
    <row r="5" spans="1:5" x14ac:dyDescent="0.25">
      <c r="A5" s="73" t="s">
        <v>4</v>
      </c>
      <c r="B5" s="74"/>
      <c r="C5" s="74"/>
      <c r="D5" s="116" t="s">
        <v>5</v>
      </c>
      <c r="E5" s="75"/>
    </row>
    <row r="6" spans="1:5" x14ac:dyDescent="0.25">
      <c r="A6" s="76"/>
      <c r="B6" s="77" t="s">
        <v>6</v>
      </c>
      <c r="C6" s="77" t="s">
        <v>7</v>
      </c>
      <c r="D6" s="117"/>
      <c r="E6" s="77" t="s">
        <v>8</v>
      </c>
    </row>
    <row r="7" spans="1:5" x14ac:dyDescent="0.25">
      <c r="A7" s="78" t="s">
        <v>9</v>
      </c>
      <c r="B7" s="79">
        <v>6348949.2750500003</v>
      </c>
      <c r="C7" s="79">
        <v>366.34055000000001</v>
      </c>
      <c r="D7" s="79">
        <v>6350304.3687444506</v>
      </c>
      <c r="E7" s="80">
        <v>81.009891455945933</v>
      </c>
    </row>
    <row r="8" spans="1:5" x14ac:dyDescent="0.25">
      <c r="A8" s="81" t="s">
        <v>39</v>
      </c>
      <c r="B8" s="82">
        <v>6035531.2400000002</v>
      </c>
      <c r="C8" s="82"/>
      <c r="D8" s="82">
        <v>6035531.2400000002</v>
      </c>
      <c r="E8" s="118">
        <v>76.994377314868927</v>
      </c>
    </row>
    <row r="9" spans="1:5" x14ac:dyDescent="0.25">
      <c r="A9" s="81" t="s">
        <v>40</v>
      </c>
      <c r="B9" s="82">
        <v>313417.03505000001</v>
      </c>
      <c r="C9" s="82"/>
      <c r="D9" s="82">
        <v>313417.03505000001</v>
      </c>
      <c r="E9" s="118">
        <v>3.9982146548457269</v>
      </c>
    </row>
    <row r="10" spans="1:5" x14ac:dyDescent="0.25">
      <c r="A10" s="81" t="s">
        <v>41</v>
      </c>
      <c r="B10" s="82">
        <v>0</v>
      </c>
      <c r="C10" s="82">
        <v>366.34055000000001</v>
      </c>
      <c r="D10" s="82">
        <v>1355.0936944499999</v>
      </c>
      <c r="E10" s="118">
        <v>1.7286729379514074E-2</v>
      </c>
    </row>
    <row r="11" spans="1:5" x14ac:dyDescent="0.25">
      <c r="A11" s="81" t="s">
        <v>42</v>
      </c>
      <c r="B11" s="82">
        <v>1</v>
      </c>
      <c r="C11" s="82"/>
      <c r="D11" s="82">
        <v>1</v>
      </c>
      <c r="E11" s="118">
        <v>1.2756851758896527E-5</v>
      </c>
    </row>
    <row r="12" spans="1:5" x14ac:dyDescent="0.25">
      <c r="A12" s="81"/>
      <c r="B12" s="82"/>
      <c r="C12" s="82"/>
      <c r="D12" s="82"/>
      <c r="E12" s="83"/>
    </row>
    <row r="13" spans="1:5" x14ac:dyDescent="0.25">
      <c r="A13" s="78" t="s">
        <v>43</v>
      </c>
      <c r="B13" s="82"/>
      <c r="C13" s="79">
        <v>355431.23913</v>
      </c>
      <c r="D13" s="79">
        <v>1314740.1535418699</v>
      </c>
      <c r="E13" s="80">
        <v>16.771945240202491</v>
      </c>
    </row>
    <row r="14" spans="1:5" ht="100.5" x14ac:dyDescent="0.25">
      <c r="A14" s="119" t="s">
        <v>44</v>
      </c>
      <c r="B14" s="82"/>
      <c r="C14" s="120">
        <v>273584.68330999999</v>
      </c>
      <c r="D14" s="121">
        <v>1011989.7435636899</v>
      </c>
      <c r="E14" s="118">
        <v>12.909803140165701</v>
      </c>
    </row>
    <row r="15" spans="1:5" x14ac:dyDescent="0.25">
      <c r="A15" s="28" t="s">
        <v>45</v>
      </c>
      <c r="B15" s="122"/>
      <c r="C15" s="120">
        <v>81846.555819999994</v>
      </c>
      <c r="D15" s="121">
        <v>302750.40997817996</v>
      </c>
      <c r="E15" s="118">
        <v>3.8621421000367895</v>
      </c>
    </row>
    <row r="16" spans="1:5" x14ac:dyDescent="0.25">
      <c r="A16" s="81"/>
      <c r="B16" s="82"/>
      <c r="C16" s="82"/>
      <c r="D16" s="82"/>
      <c r="E16" s="83"/>
    </row>
    <row r="17" spans="1:5" x14ac:dyDescent="0.25">
      <c r="A17" s="78" t="s">
        <v>13</v>
      </c>
      <c r="B17" s="79">
        <v>168293.02739999999</v>
      </c>
      <c r="C17" s="79">
        <v>1510.4414999999999</v>
      </c>
      <c r="D17" s="79">
        <v>173880.1505085</v>
      </c>
      <c r="E17" s="103">
        <v>2.2181633038515511</v>
      </c>
    </row>
    <row r="18" spans="1:5" x14ac:dyDescent="0.25">
      <c r="A18" s="81"/>
      <c r="B18" s="82"/>
      <c r="C18" s="82"/>
      <c r="D18" s="82"/>
      <c r="E18" s="83"/>
    </row>
    <row r="19" spans="1:5" ht="29.25" x14ac:dyDescent="0.25">
      <c r="A19" s="85" t="s">
        <v>14</v>
      </c>
      <c r="B19" s="86">
        <v>168293.02739999999</v>
      </c>
      <c r="C19" s="86">
        <v>1510.4414999999999</v>
      </c>
      <c r="D19" s="86">
        <v>173880.1505085</v>
      </c>
      <c r="E19" s="87">
        <v>2.2181633038515511</v>
      </c>
    </row>
    <row r="20" spans="1:5" x14ac:dyDescent="0.25">
      <c r="A20" s="81" t="s">
        <v>18</v>
      </c>
      <c r="B20" s="88">
        <v>60179.625</v>
      </c>
      <c r="C20" s="88"/>
      <c r="D20" s="88">
        <v>60179.625</v>
      </c>
      <c r="E20" s="118">
        <v>0.76770255503098339</v>
      </c>
    </row>
    <row r="21" spans="1:5" x14ac:dyDescent="0.25">
      <c r="A21" s="81" t="s">
        <v>17</v>
      </c>
      <c r="B21" s="88">
        <v>46468.485000000001</v>
      </c>
      <c r="C21" s="88"/>
      <c r="D21" s="88">
        <v>46468.485000000001</v>
      </c>
      <c r="E21" s="118">
        <v>0.59279157460550691</v>
      </c>
    </row>
    <row r="22" spans="1:5" x14ac:dyDescent="0.25">
      <c r="A22" s="81" t="s">
        <v>27</v>
      </c>
      <c r="B22" s="88">
        <v>38350.470200000003</v>
      </c>
      <c r="C22" s="88"/>
      <c r="D22" s="88">
        <v>38350.470200000003</v>
      </c>
      <c r="E22" s="118">
        <v>0.48923126322537885</v>
      </c>
    </row>
    <row r="23" spans="1:5" x14ac:dyDescent="0.25">
      <c r="A23" s="81" t="s">
        <v>22</v>
      </c>
      <c r="B23" s="88">
        <v>17540.727999999999</v>
      </c>
      <c r="C23" s="88"/>
      <c r="D23" s="88">
        <v>17540.727999999999</v>
      </c>
      <c r="E23" s="118">
        <v>0.22376446683912554</v>
      </c>
    </row>
    <row r="24" spans="1:5" x14ac:dyDescent="0.25">
      <c r="A24" s="81" t="s">
        <v>15</v>
      </c>
      <c r="B24" s="88">
        <v>5753.7192000000005</v>
      </c>
      <c r="C24" s="88"/>
      <c r="D24" s="88">
        <v>5753.7192000000005</v>
      </c>
      <c r="E24" s="118">
        <v>7.3399342896716721E-2</v>
      </c>
    </row>
    <row r="25" spans="1:5" x14ac:dyDescent="0.25">
      <c r="A25" s="90" t="s">
        <v>23</v>
      </c>
      <c r="B25" s="88"/>
      <c r="C25" s="88">
        <v>1510.4414999999999</v>
      </c>
      <c r="D25" s="88">
        <v>5587.123108499999</v>
      </c>
      <c r="E25" s="118">
        <v>7.127410125383965E-2</v>
      </c>
    </row>
    <row r="26" spans="1:5" x14ac:dyDescent="0.25">
      <c r="A26" s="90"/>
      <c r="B26" s="82"/>
      <c r="C26" s="120"/>
      <c r="D26" s="121"/>
      <c r="E26" s="89"/>
    </row>
    <row r="27" spans="1:5" x14ac:dyDescent="0.25">
      <c r="A27" s="95" t="s">
        <v>3</v>
      </c>
      <c r="B27" s="96">
        <v>6517242.3024500003</v>
      </c>
      <c r="C27" s="96">
        <v>357308.02118000004</v>
      </c>
      <c r="D27" s="96">
        <v>7838924.6727948207</v>
      </c>
      <c r="E27" s="97">
        <v>99.999999999999972</v>
      </c>
    </row>
    <row r="28" spans="1:5" x14ac:dyDescent="0.25">
      <c r="A28" s="98" t="s">
        <v>19</v>
      </c>
      <c r="B28" s="99" t="s">
        <v>46</v>
      </c>
      <c r="C28" s="100"/>
      <c r="D28" s="100"/>
      <c r="E28" s="101"/>
    </row>
    <row r="29" spans="1:5" x14ac:dyDescent="0.25">
      <c r="A29" s="40"/>
      <c r="B29" s="102"/>
      <c r="C29" s="102"/>
      <c r="D29" s="102"/>
      <c r="E29" s="40"/>
    </row>
    <row r="30" spans="1:5" x14ac:dyDescent="0.25">
      <c r="A30" s="40" t="s">
        <v>20</v>
      </c>
      <c r="B30" s="41">
        <v>0.83139493929164143</v>
      </c>
      <c r="C30" s="41">
        <v>0.16860506070835857</v>
      </c>
      <c r="D30" s="102"/>
      <c r="E30" s="40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selection activeCell="H13" sqref="H13"/>
    </sheetView>
  </sheetViews>
  <sheetFormatPr baseColWidth="10" defaultRowHeight="15" x14ac:dyDescent="0.25"/>
  <cols>
    <col min="1" max="1" width="42.140625" customWidth="1"/>
    <col min="2" max="2" width="13.140625" customWidth="1"/>
    <col min="3" max="3" width="18.42578125" customWidth="1"/>
    <col min="4" max="4" width="14.140625" customWidth="1"/>
    <col min="5" max="5" width="14" customWidth="1"/>
  </cols>
  <sheetData>
    <row r="1" spans="1:12" ht="15.75" x14ac:dyDescent="0.25">
      <c r="A1" s="104" t="s">
        <v>28</v>
      </c>
      <c r="B1" s="104"/>
      <c r="C1" s="104"/>
      <c r="D1" s="104"/>
      <c r="E1" s="104"/>
    </row>
    <row r="2" spans="1:12" x14ac:dyDescent="0.25">
      <c r="A2" s="105" t="s">
        <v>0</v>
      </c>
      <c r="B2" s="105"/>
      <c r="C2" s="105"/>
      <c r="D2" s="105"/>
      <c r="E2" s="105"/>
    </row>
    <row r="3" spans="1:12" x14ac:dyDescent="0.25">
      <c r="A3" s="106"/>
      <c r="B3" s="106"/>
      <c r="C3" s="106"/>
      <c r="D3" s="106"/>
      <c r="E3" s="106"/>
    </row>
    <row r="4" spans="1:12" ht="30" x14ac:dyDescent="0.25">
      <c r="A4" s="21"/>
      <c r="B4" s="27" t="s">
        <v>1</v>
      </c>
      <c r="C4" s="22" t="s">
        <v>2</v>
      </c>
      <c r="D4" s="107" t="s">
        <v>3</v>
      </c>
      <c r="E4" s="108"/>
    </row>
    <row r="5" spans="1:12" x14ac:dyDescent="0.25">
      <c r="A5" s="25" t="s">
        <v>4</v>
      </c>
      <c r="B5" s="20"/>
      <c r="C5" s="20"/>
      <c r="D5" s="109" t="s">
        <v>5</v>
      </c>
      <c r="E5" s="24"/>
    </row>
    <row r="6" spans="1:12" x14ac:dyDescent="0.25">
      <c r="A6" s="23"/>
      <c r="B6" s="19" t="s">
        <v>6</v>
      </c>
      <c r="C6" s="19" t="s">
        <v>7</v>
      </c>
      <c r="D6" s="110"/>
      <c r="E6" s="19" t="s">
        <v>8</v>
      </c>
    </row>
    <row r="7" spans="1:12" x14ac:dyDescent="0.25">
      <c r="A7" s="50" t="s">
        <v>9</v>
      </c>
      <c r="B7" s="51">
        <f>SUM(B8:B13)</f>
        <v>5977011.8914499991</v>
      </c>
      <c r="C7" s="51">
        <f>SUM(C8:C13)</f>
        <v>321438.36981</v>
      </c>
      <c r="D7" s="51">
        <f>SUM(D8:D13)</f>
        <v>7200406.3269468592</v>
      </c>
      <c r="E7" s="52">
        <f>SUM(E8:E13)</f>
        <v>95.538748597255733</v>
      </c>
      <c r="H7" s="13"/>
      <c r="I7" s="13"/>
    </row>
    <row r="8" spans="1:12" x14ac:dyDescent="0.25">
      <c r="A8" s="18" t="s">
        <v>26</v>
      </c>
      <c r="B8" s="16">
        <v>2725418.4422199996</v>
      </c>
      <c r="C8" s="16"/>
      <c r="D8" s="16">
        <v>2725418.4422199996</v>
      </c>
      <c r="E8" s="53">
        <v>36.162274120436948</v>
      </c>
      <c r="G8" s="36"/>
      <c r="H8" s="13"/>
      <c r="I8" s="13"/>
      <c r="K8" s="37"/>
    </row>
    <row r="9" spans="1:12" x14ac:dyDescent="0.25">
      <c r="A9" s="18" t="s">
        <v>10</v>
      </c>
      <c r="B9" s="16">
        <v>1691342.2496699998</v>
      </c>
      <c r="C9" s="16">
        <v>12609.744000000001</v>
      </c>
      <c r="D9" s="16">
        <v>1739334.9353339998</v>
      </c>
      <c r="E9" s="53">
        <v>23.078403574449482</v>
      </c>
      <c r="G9" s="36"/>
      <c r="H9" s="13"/>
      <c r="I9" s="13"/>
      <c r="K9" s="37"/>
    </row>
    <row r="10" spans="1:12" x14ac:dyDescent="0.25">
      <c r="A10" s="18" t="s">
        <v>25</v>
      </c>
      <c r="B10" s="16">
        <v>1507683.7709999999</v>
      </c>
      <c r="C10" s="16"/>
      <c r="D10" s="16">
        <v>1507683.7709999999</v>
      </c>
      <c r="E10" s="53">
        <v>20.004735041502684</v>
      </c>
      <c r="G10" s="36"/>
      <c r="H10" s="13"/>
      <c r="I10" s="13"/>
      <c r="K10" s="37"/>
      <c r="L10" s="37"/>
    </row>
    <row r="11" spans="1:12" x14ac:dyDescent="0.25">
      <c r="A11" s="18" t="s">
        <v>11</v>
      </c>
      <c r="B11" s="16">
        <v>52566.42856</v>
      </c>
      <c r="C11" s="16">
        <v>308828.62581</v>
      </c>
      <c r="D11" s="16">
        <v>1227968.1783928599</v>
      </c>
      <c r="E11" s="53">
        <v>16.293322592344776</v>
      </c>
      <c r="G11" s="36"/>
      <c r="H11" s="13"/>
      <c r="I11" s="13"/>
    </row>
    <row r="12" spans="1:12" x14ac:dyDescent="0.25">
      <c r="A12" s="18" t="s">
        <v>12</v>
      </c>
      <c r="B12" s="16">
        <v>1</v>
      </c>
      <c r="C12" s="16"/>
      <c r="D12" s="16">
        <v>1</v>
      </c>
      <c r="E12" s="53">
        <v>1.326852183878995E-5</v>
      </c>
      <c r="H12" s="13"/>
      <c r="I12" s="13"/>
    </row>
    <row r="13" spans="1:12" x14ac:dyDescent="0.25">
      <c r="A13" s="18"/>
      <c r="B13" s="16"/>
      <c r="C13" s="16"/>
      <c r="D13" s="16"/>
      <c r="E13" s="53"/>
      <c r="H13" s="13"/>
      <c r="I13" s="13"/>
    </row>
    <row r="14" spans="1:12" x14ac:dyDescent="0.25">
      <c r="A14" s="50" t="s">
        <v>13</v>
      </c>
      <c r="B14" s="51">
        <f>+B16</f>
        <v>330669.22386999999</v>
      </c>
      <c r="C14" s="51">
        <f>+C16</f>
        <v>1460.586</v>
      </c>
      <c r="D14" s="51">
        <f>+D16</f>
        <v>336228.214186</v>
      </c>
      <c r="E14" s="54">
        <f>+E16</f>
        <v>4.4612514027442858</v>
      </c>
      <c r="H14" s="13"/>
      <c r="I14" s="13"/>
    </row>
    <row r="15" spans="1:12" x14ac:dyDescent="0.25">
      <c r="A15" s="18"/>
      <c r="B15" s="16"/>
      <c r="C15" s="16"/>
      <c r="D15" s="16"/>
      <c r="E15" s="53"/>
      <c r="H15" s="13"/>
      <c r="I15" s="13"/>
    </row>
    <row r="16" spans="1:12" x14ac:dyDescent="0.25">
      <c r="A16" s="55" t="s">
        <v>14</v>
      </c>
      <c r="B16" s="56">
        <f>SUM(B17:B24)</f>
        <v>330669.22386999999</v>
      </c>
      <c r="C16" s="56">
        <f>SUM(C17:C24)</f>
        <v>1460.586</v>
      </c>
      <c r="D16" s="56">
        <f>SUM(D17:D24)</f>
        <v>336228.214186</v>
      </c>
      <c r="E16" s="57">
        <f>SUM(E17:E24)</f>
        <v>4.4612514027442858</v>
      </c>
      <c r="G16" s="36"/>
      <c r="H16" s="13"/>
      <c r="I16" s="13"/>
      <c r="K16" s="37"/>
    </row>
    <row r="17" spans="1:12" x14ac:dyDescent="0.25">
      <c r="A17" s="18" t="s">
        <v>18</v>
      </c>
      <c r="B17" s="17">
        <v>164211.5741</v>
      </c>
      <c r="C17" s="17"/>
      <c r="D17" s="17">
        <v>164211.5741</v>
      </c>
      <c r="E17" s="62">
        <v>2.178844857127924</v>
      </c>
      <c r="H17" s="13"/>
      <c r="I17" s="13"/>
    </row>
    <row r="18" spans="1:12" x14ac:dyDescent="0.25">
      <c r="A18" s="18" t="s">
        <v>15</v>
      </c>
      <c r="B18" s="17">
        <v>50250.569600000003</v>
      </c>
      <c r="C18" s="17"/>
      <c r="D18" s="17">
        <v>50250.569600000003</v>
      </c>
      <c r="E18" s="62">
        <v>0.66675078014923439</v>
      </c>
      <c r="G18" s="36"/>
      <c r="H18" s="13"/>
      <c r="I18" s="13"/>
      <c r="K18" s="37"/>
    </row>
    <row r="19" spans="1:12" x14ac:dyDescent="0.25">
      <c r="A19" s="18" t="s">
        <v>27</v>
      </c>
      <c r="B19" s="17">
        <v>45034.0046</v>
      </c>
      <c r="C19" s="17"/>
      <c r="D19" s="17">
        <v>45034.0046</v>
      </c>
      <c r="E19" s="62">
        <v>0.59753467352326706</v>
      </c>
      <c r="H19" s="13"/>
      <c r="I19" s="13"/>
    </row>
    <row r="20" spans="1:12" x14ac:dyDescent="0.25">
      <c r="A20" s="18" t="s">
        <v>17</v>
      </c>
      <c r="B20" s="17">
        <v>43176.612000000001</v>
      </c>
      <c r="C20" s="17"/>
      <c r="D20" s="17">
        <v>43176.612000000001</v>
      </c>
      <c r="E20" s="62">
        <v>0.57288981924696025</v>
      </c>
      <c r="H20" s="13"/>
      <c r="I20" s="13"/>
      <c r="K20" s="37"/>
    </row>
    <row r="21" spans="1:12" x14ac:dyDescent="0.25">
      <c r="A21" s="18" t="s">
        <v>22</v>
      </c>
      <c r="B21" s="17">
        <v>20218.857600000003</v>
      </c>
      <c r="C21" s="17"/>
      <c r="D21" s="17">
        <v>20218.857600000003</v>
      </c>
      <c r="E21" s="62">
        <v>0.26827435362098417</v>
      </c>
      <c r="G21" s="36"/>
      <c r="H21" s="13"/>
      <c r="I21" s="13"/>
      <c r="K21" s="37"/>
    </row>
    <row r="22" spans="1:12" x14ac:dyDescent="0.25">
      <c r="A22" s="18" t="s">
        <v>21</v>
      </c>
      <c r="B22" s="17">
        <v>7652.3159699999997</v>
      </c>
      <c r="C22" s="17"/>
      <c r="D22" s="17">
        <v>7652.3159699999997</v>
      </c>
      <c r="E22" s="62">
        <v>0.10153492156526608</v>
      </c>
      <c r="G22" s="36"/>
      <c r="H22" s="13"/>
      <c r="I22" s="13"/>
      <c r="K22" s="37"/>
    </row>
    <row r="23" spans="1:12" x14ac:dyDescent="0.25">
      <c r="A23" s="28" t="s">
        <v>23</v>
      </c>
      <c r="B23" s="17"/>
      <c r="C23" s="17">
        <v>1460.586</v>
      </c>
      <c r="D23" s="17">
        <v>5558.9903160000003</v>
      </c>
      <c r="E23" s="62">
        <v>7.3759584409467838E-2</v>
      </c>
      <c r="G23" s="36"/>
      <c r="H23" s="13"/>
      <c r="I23" s="13"/>
      <c r="K23" s="37"/>
    </row>
    <row r="24" spans="1:12" x14ac:dyDescent="0.25">
      <c r="A24" s="18" t="s">
        <v>16</v>
      </c>
      <c r="B24" s="17">
        <v>125.29</v>
      </c>
      <c r="C24" s="17"/>
      <c r="D24" s="17">
        <v>125.29</v>
      </c>
      <c r="E24" s="62">
        <v>1.6624131011819929E-3</v>
      </c>
      <c r="G24" s="36"/>
      <c r="H24" s="13"/>
      <c r="I24" s="13"/>
      <c r="K24" s="37"/>
    </row>
    <row r="25" spans="1:12" x14ac:dyDescent="0.25">
      <c r="A25" s="18"/>
      <c r="B25" s="64"/>
      <c r="C25" s="65"/>
      <c r="D25" s="66"/>
      <c r="E25" s="67"/>
      <c r="G25" s="36"/>
      <c r="H25" s="13"/>
      <c r="K25" s="37"/>
    </row>
    <row r="26" spans="1:12" x14ac:dyDescent="0.25">
      <c r="A26" s="26" t="s">
        <v>3</v>
      </c>
      <c r="B26" s="58">
        <f>+B7+B14</f>
        <v>6307681.1153199989</v>
      </c>
      <c r="C26" s="58">
        <f>+C7+C14</f>
        <v>322898.95581000001</v>
      </c>
      <c r="D26" s="58">
        <f>+D7+D14</f>
        <v>7536634.541132859</v>
      </c>
      <c r="E26" s="59">
        <f>+E7+E14</f>
        <v>100.00000000000001</v>
      </c>
      <c r="G26" s="36"/>
      <c r="H26" s="13"/>
      <c r="I26" s="13"/>
      <c r="K26" s="37"/>
    </row>
    <row r="27" spans="1:12" x14ac:dyDescent="0.25">
      <c r="A27" s="9" t="s">
        <v>19</v>
      </c>
      <c r="B27" s="60" t="str">
        <f>+"S/ "&amp;3.806</f>
        <v>S/ 3.806</v>
      </c>
      <c r="C27" s="1"/>
      <c r="D27" s="1"/>
      <c r="E27" s="11"/>
      <c r="G27" s="36"/>
      <c r="H27" s="13"/>
      <c r="I27" s="13"/>
      <c r="K27" s="37"/>
    </row>
    <row r="28" spans="1:12" x14ac:dyDescent="0.25">
      <c r="G28" s="36"/>
      <c r="H28" s="13"/>
      <c r="I28" s="13"/>
      <c r="K28" s="37"/>
    </row>
    <row r="29" spans="1:12" x14ac:dyDescent="0.25">
      <c r="A29" s="40" t="s">
        <v>20</v>
      </c>
      <c r="B29" s="61">
        <f>+B26/D26</f>
        <v>0.83693604630746343</v>
      </c>
      <c r="C29" s="61">
        <f>1-B29</f>
        <v>0.16306395369253657</v>
      </c>
      <c r="G29" s="36"/>
      <c r="H29" s="13"/>
      <c r="I29" s="13"/>
      <c r="K29" s="37"/>
    </row>
    <row r="30" spans="1:12" x14ac:dyDescent="0.25">
      <c r="A30" s="31"/>
      <c r="B30" s="6"/>
      <c r="C30" s="6"/>
      <c r="D30" s="6"/>
      <c r="E30" s="30"/>
      <c r="H30" s="13"/>
      <c r="I30" s="13"/>
    </row>
    <row r="31" spans="1:12" x14ac:dyDescent="0.25">
      <c r="A31" s="5"/>
      <c r="B31" s="32"/>
      <c r="C31" s="32"/>
      <c r="D31" s="32"/>
      <c r="E31" s="7"/>
      <c r="H31" s="13"/>
      <c r="I31" s="13"/>
    </row>
    <row r="32" spans="1:12" x14ac:dyDescent="0.25">
      <c r="A32" s="3"/>
      <c r="B32" s="2"/>
      <c r="C32" s="2"/>
      <c r="D32" s="2"/>
      <c r="E32" s="8"/>
      <c r="G32" s="36"/>
      <c r="H32" s="13"/>
      <c r="I32" s="13"/>
      <c r="L32" s="37"/>
    </row>
    <row r="33" spans="1:12" x14ac:dyDescent="0.25">
      <c r="A33" s="9"/>
      <c r="B33" s="10"/>
      <c r="C33" s="1"/>
      <c r="D33" s="1"/>
      <c r="E33" s="11"/>
      <c r="G33" s="36"/>
      <c r="H33" s="13"/>
      <c r="I33" s="13"/>
      <c r="L33" s="37"/>
    </row>
    <row r="35" spans="1:12" x14ac:dyDescent="0.25">
      <c r="A35" s="40"/>
      <c r="B35" s="45"/>
      <c r="C35" s="45"/>
      <c r="D35" s="13"/>
      <c r="E35" s="13"/>
    </row>
    <row r="36" spans="1:12" x14ac:dyDescent="0.25">
      <c r="A36" s="3"/>
      <c r="B36" s="2"/>
      <c r="C36" s="2"/>
      <c r="D36" s="2"/>
      <c r="E36" s="35"/>
      <c r="G36" s="36"/>
      <c r="H36" s="38"/>
      <c r="I36" s="13"/>
      <c r="K36" s="37"/>
      <c r="L36" s="37"/>
    </row>
    <row r="37" spans="1:12" x14ac:dyDescent="0.25">
      <c r="A37" s="9"/>
      <c r="B37" s="10"/>
      <c r="C37" s="1"/>
      <c r="D37" s="1"/>
      <c r="E37" s="11"/>
    </row>
    <row r="38" spans="1:12" x14ac:dyDescent="0.25">
      <c r="A38" s="9"/>
      <c r="B38" s="10"/>
      <c r="C38" s="1"/>
      <c r="D38" s="1"/>
      <c r="E38" s="11"/>
    </row>
    <row r="39" spans="1:12" x14ac:dyDescent="0.25">
      <c r="B39" s="33"/>
      <c r="C39" s="33"/>
      <c r="D39" s="13"/>
      <c r="E39" s="39"/>
    </row>
    <row r="40" spans="1:12" x14ac:dyDescent="0.25">
      <c r="B40" s="12"/>
      <c r="C40" s="12"/>
      <c r="D40" s="2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workbookViewId="0">
      <selection activeCell="I9" sqref="I9"/>
    </sheetView>
  </sheetViews>
  <sheetFormatPr baseColWidth="10" defaultRowHeight="15" x14ac:dyDescent="0.25"/>
  <cols>
    <col min="1" max="1" width="40.5703125" customWidth="1"/>
    <col min="2" max="2" width="19.42578125" customWidth="1"/>
    <col min="3" max="3" width="16.7109375" customWidth="1"/>
  </cols>
  <sheetData>
    <row r="1" spans="1:12" ht="15.75" x14ac:dyDescent="0.25">
      <c r="A1" s="104" t="s">
        <v>24</v>
      </c>
      <c r="B1" s="104"/>
      <c r="C1" s="104"/>
      <c r="D1" s="104"/>
      <c r="E1" s="104"/>
    </row>
    <row r="2" spans="1:12" x14ac:dyDescent="0.25">
      <c r="A2" s="105" t="s">
        <v>0</v>
      </c>
      <c r="B2" s="105"/>
      <c r="C2" s="105"/>
      <c r="D2" s="105"/>
      <c r="E2" s="105"/>
    </row>
    <row r="3" spans="1:12" x14ac:dyDescent="0.25">
      <c r="A3" s="106"/>
      <c r="B3" s="106"/>
      <c r="C3" s="106"/>
      <c r="D3" s="106"/>
      <c r="E3" s="106"/>
    </row>
    <row r="4" spans="1:12" ht="30" x14ac:dyDescent="0.25">
      <c r="A4" s="21"/>
      <c r="B4" s="27" t="s">
        <v>1</v>
      </c>
      <c r="C4" s="22" t="s">
        <v>2</v>
      </c>
      <c r="D4" s="107" t="s">
        <v>3</v>
      </c>
      <c r="E4" s="108"/>
    </row>
    <row r="5" spans="1:12" x14ac:dyDescent="0.25">
      <c r="A5" s="25" t="s">
        <v>4</v>
      </c>
      <c r="B5" s="20"/>
      <c r="C5" s="20"/>
      <c r="D5" s="109" t="s">
        <v>5</v>
      </c>
      <c r="E5" s="24"/>
    </row>
    <row r="6" spans="1:12" x14ac:dyDescent="0.25">
      <c r="A6" s="23"/>
      <c r="B6" s="19" t="s">
        <v>6</v>
      </c>
      <c r="C6" s="19" t="s">
        <v>7</v>
      </c>
      <c r="D6" s="110"/>
      <c r="E6" s="19" t="s">
        <v>8</v>
      </c>
    </row>
    <row r="7" spans="1:12" x14ac:dyDescent="0.25">
      <c r="A7" s="50" t="s">
        <v>9</v>
      </c>
      <c r="B7" s="51">
        <f>SUM(B8:B13)</f>
        <v>6026558.5418400001</v>
      </c>
      <c r="C7" s="51">
        <f>SUM(C8:C13)</f>
        <v>322292.61401000002</v>
      </c>
      <c r="D7" s="51">
        <f>SUM(D8:D13)</f>
        <v>7239023.3557456192</v>
      </c>
      <c r="E7" s="63">
        <f>SUM(E8:E13)</f>
        <v>95.68936365414217</v>
      </c>
      <c r="H7" s="13"/>
      <c r="I7" s="13"/>
    </row>
    <row r="8" spans="1:12" x14ac:dyDescent="0.25">
      <c r="A8" s="18" t="s">
        <v>10</v>
      </c>
      <c r="B8" s="16">
        <v>1657437.4862299999</v>
      </c>
      <c r="C8" s="16">
        <v>321887.52532000002</v>
      </c>
      <c r="D8" s="16">
        <v>2868378.3564838399</v>
      </c>
      <c r="E8" s="53">
        <v>37.915791421421936</v>
      </c>
      <c r="H8" s="13"/>
      <c r="I8" s="13"/>
      <c r="K8" s="34"/>
      <c r="L8" s="34"/>
    </row>
    <row r="9" spans="1:12" x14ac:dyDescent="0.25">
      <c r="A9" s="18" t="s">
        <v>25</v>
      </c>
      <c r="B9" s="16">
        <v>2231649.4959999998</v>
      </c>
      <c r="C9" s="16"/>
      <c r="D9" s="16">
        <v>2231649.4959999998</v>
      </c>
      <c r="E9" s="53">
        <v>29.499161651666189</v>
      </c>
      <c r="H9" s="13"/>
      <c r="I9" s="13"/>
      <c r="K9" s="34"/>
      <c r="L9" s="34"/>
    </row>
    <row r="10" spans="1:12" x14ac:dyDescent="0.25">
      <c r="A10" s="18" t="s">
        <v>26</v>
      </c>
      <c r="B10" s="16">
        <v>2137470.5596099999</v>
      </c>
      <c r="C10" s="16"/>
      <c r="D10" s="16">
        <v>2137470.5596099999</v>
      </c>
      <c r="E10" s="53">
        <v>28.254253043154758</v>
      </c>
      <c r="H10" s="13"/>
      <c r="I10" s="13"/>
      <c r="K10" s="34"/>
      <c r="L10" s="34"/>
    </row>
    <row r="11" spans="1:12" x14ac:dyDescent="0.25">
      <c r="A11" s="18" t="s">
        <v>11</v>
      </c>
      <c r="B11" s="16">
        <v>0</v>
      </c>
      <c r="C11" s="16">
        <v>405.08868999999999</v>
      </c>
      <c r="D11" s="16">
        <v>1523.94365178</v>
      </c>
      <c r="E11" s="53">
        <v>2.0144319353225488E-2</v>
      </c>
      <c r="H11" s="13"/>
      <c r="I11" s="13"/>
      <c r="K11" s="34"/>
      <c r="L11" s="34"/>
    </row>
    <row r="12" spans="1:12" x14ac:dyDescent="0.25">
      <c r="A12" s="18" t="s">
        <v>12</v>
      </c>
      <c r="B12" s="16">
        <v>1</v>
      </c>
      <c r="C12" s="16"/>
      <c r="D12" s="16">
        <v>1</v>
      </c>
      <c r="E12" s="53">
        <v>1.3218546059558356E-5</v>
      </c>
      <c r="H12" s="13"/>
      <c r="I12" s="13"/>
    </row>
    <row r="13" spans="1:12" x14ac:dyDescent="0.25">
      <c r="A13" s="18"/>
      <c r="B13" s="16"/>
      <c r="C13" s="16"/>
      <c r="D13" s="16"/>
      <c r="E13" s="53"/>
      <c r="H13" s="13"/>
      <c r="I13" s="13"/>
    </row>
    <row r="14" spans="1:12" x14ac:dyDescent="0.25">
      <c r="A14" s="50" t="s">
        <v>13</v>
      </c>
      <c r="B14" s="51">
        <f>+B16</f>
        <v>320466.72289999994</v>
      </c>
      <c r="C14" s="51">
        <f>+C16</f>
        <v>1498.7925</v>
      </c>
      <c r="D14" s="51">
        <f>+D16</f>
        <v>326105.18028499995</v>
      </c>
      <c r="E14" s="54">
        <f>+E16</f>
        <v>4.3106363458578532</v>
      </c>
      <c r="H14" s="13"/>
      <c r="I14" s="13"/>
    </row>
    <row r="15" spans="1:12" x14ac:dyDescent="0.25">
      <c r="A15" s="18"/>
      <c r="B15" s="16"/>
      <c r="C15" s="16"/>
      <c r="D15" s="16"/>
      <c r="E15" s="53"/>
      <c r="H15" s="13"/>
      <c r="I15" s="13"/>
    </row>
    <row r="16" spans="1:12" x14ac:dyDescent="0.25">
      <c r="A16" s="55" t="s">
        <v>14</v>
      </c>
      <c r="B16" s="56">
        <f>SUM(B17:B23)</f>
        <v>320466.72289999994</v>
      </c>
      <c r="C16" s="56">
        <f>SUM(C17:C23)</f>
        <v>1498.7925</v>
      </c>
      <c r="D16" s="56">
        <f>SUM(D17:D23)</f>
        <v>326105.18028499995</v>
      </c>
      <c r="E16" s="57">
        <f>SUM(E17:E23)</f>
        <v>4.3106363458578532</v>
      </c>
      <c r="H16" s="13"/>
      <c r="I16" s="13"/>
      <c r="K16" s="34"/>
      <c r="L16" s="34"/>
    </row>
    <row r="17" spans="1:12" x14ac:dyDescent="0.25">
      <c r="A17" s="18" t="s">
        <v>18</v>
      </c>
      <c r="B17" s="17">
        <v>162863.76949999999</v>
      </c>
      <c r="C17" s="17"/>
      <c r="D17" s="17">
        <v>162863.76949999999</v>
      </c>
      <c r="E17" s="62">
        <v>2.152822238569045</v>
      </c>
      <c r="H17" s="13"/>
      <c r="I17" s="13"/>
    </row>
    <row r="18" spans="1:12" x14ac:dyDescent="0.25">
      <c r="A18" s="18" t="s">
        <v>15</v>
      </c>
      <c r="B18" s="17">
        <v>50507.015200000002</v>
      </c>
      <c r="C18" s="17"/>
      <c r="D18" s="17">
        <v>50507.015200000002</v>
      </c>
      <c r="E18" s="62">
        <v>0.66762930675201393</v>
      </c>
      <c r="H18" s="13"/>
      <c r="I18" s="13"/>
      <c r="K18" s="34"/>
      <c r="L18" s="34"/>
    </row>
    <row r="19" spans="1:12" x14ac:dyDescent="0.25">
      <c r="A19" s="18" t="s">
        <v>27</v>
      </c>
      <c r="B19" s="17">
        <v>45942.538200000003</v>
      </c>
      <c r="C19" s="17"/>
      <c r="D19" s="17">
        <v>45942.538200000003</v>
      </c>
      <c r="E19" s="62">
        <v>0.60729355728971923</v>
      </c>
      <c r="H19" s="13"/>
      <c r="I19" s="13"/>
    </row>
    <row r="20" spans="1:12" x14ac:dyDescent="0.25">
      <c r="A20" s="18" t="s">
        <v>17</v>
      </c>
      <c r="B20" s="17">
        <v>43852.58</v>
      </c>
      <c r="C20" s="17"/>
      <c r="D20" s="17">
        <v>43852.58</v>
      </c>
      <c r="E20" s="62">
        <v>0.57966734856046753</v>
      </c>
      <c r="H20" s="13"/>
      <c r="I20" s="13"/>
    </row>
    <row r="21" spans="1:12" x14ac:dyDescent="0.25">
      <c r="A21" s="18" t="s">
        <v>22</v>
      </c>
      <c r="B21" s="17">
        <v>17174.72</v>
      </c>
      <c r="C21" s="17"/>
      <c r="D21" s="17">
        <v>17174.72</v>
      </c>
      <c r="E21" s="62">
        <v>0.22702482738001808</v>
      </c>
      <c r="H21" s="13"/>
      <c r="I21" s="13"/>
      <c r="K21" s="34"/>
      <c r="L21" s="34"/>
    </row>
    <row r="22" spans="1:12" x14ac:dyDescent="0.25">
      <c r="A22" s="28" t="s">
        <v>23</v>
      </c>
      <c r="B22" s="17"/>
      <c r="C22" s="17">
        <v>1498.7925</v>
      </c>
      <c r="D22" s="17">
        <v>5638.4573849999997</v>
      </c>
      <c r="E22" s="62">
        <v>7.4532208648479453E-2</v>
      </c>
      <c r="H22" s="13"/>
      <c r="I22" s="13"/>
      <c r="K22" s="34"/>
      <c r="L22" s="34"/>
    </row>
    <row r="23" spans="1:12" x14ac:dyDescent="0.25">
      <c r="A23" s="18" t="s">
        <v>16</v>
      </c>
      <c r="B23" s="17">
        <v>126.1</v>
      </c>
      <c r="C23" s="17"/>
      <c r="D23" s="17">
        <v>126.1</v>
      </c>
      <c r="E23" s="62">
        <v>1.6668586581103084E-3</v>
      </c>
      <c r="H23" s="13"/>
      <c r="I23" s="13"/>
      <c r="K23" s="34"/>
      <c r="L23" s="34"/>
    </row>
    <row r="24" spans="1:12" x14ac:dyDescent="0.25">
      <c r="A24" s="18"/>
      <c r="B24" s="64"/>
      <c r="C24" s="65"/>
      <c r="D24" s="66"/>
      <c r="E24" s="67"/>
      <c r="H24" s="13"/>
      <c r="I24" s="13"/>
      <c r="K24" s="34"/>
      <c r="L24" s="34"/>
    </row>
    <row r="25" spans="1:12" x14ac:dyDescent="0.25">
      <c r="A25" s="26" t="s">
        <v>3</v>
      </c>
      <c r="B25" s="58">
        <f>+B7+B14</f>
        <v>6347025.2647399995</v>
      </c>
      <c r="C25" s="58">
        <f>+C7+C14</f>
        <v>323791.40651</v>
      </c>
      <c r="D25" s="58">
        <f>+D7+D14</f>
        <v>7565128.5360306194</v>
      </c>
      <c r="E25" s="59">
        <f>+E7+E14</f>
        <v>100.00000000000003</v>
      </c>
      <c r="H25" s="13"/>
      <c r="I25" s="13"/>
      <c r="K25" s="34"/>
      <c r="L25" s="34"/>
    </row>
    <row r="26" spans="1:12" x14ac:dyDescent="0.25">
      <c r="A26" s="9" t="s">
        <v>19</v>
      </c>
      <c r="B26" s="60" t="str">
        <f>+"S/ "&amp;3.762</f>
        <v>S/ 3.762</v>
      </c>
      <c r="C26" s="1"/>
      <c r="D26" s="1"/>
      <c r="E26" s="11"/>
      <c r="H26" s="13"/>
      <c r="I26" s="13"/>
      <c r="K26" s="34"/>
      <c r="L26" s="34"/>
    </row>
    <row r="27" spans="1:12" x14ac:dyDescent="0.25">
      <c r="H27" s="13"/>
      <c r="I27" s="13"/>
      <c r="K27" s="34"/>
      <c r="L27" s="34"/>
    </row>
    <row r="28" spans="1:12" x14ac:dyDescent="0.25">
      <c r="A28" s="40" t="s">
        <v>20</v>
      </c>
      <c r="B28" s="61">
        <f>+B25/D25</f>
        <v>0.83898445803146238</v>
      </c>
      <c r="C28" s="61">
        <f>1-B28</f>
        <v>0.16101554196853762</v>
      </c>
      <c r="H28" s="13"/>
      <c r="I28" s="13"/>
      <c r="K28" s="34"/>
      <c r="L28" s="34"/>
    </row>
    <row r="29" spans="1:12" x14ac:dyDescent="0.25">
      <c r="A29" s="5"/>
      <c r="B29" s="32"/>
      <c r="C29" s="32"/>
      <c r="D29" s="32"/>
      <c r="E29" s="7"/>
      <c r="H29" s="13"/>
      <c r="I29" s="13"/>
      <c r="K29" s="34"/>
      <c r="L29" s="34"/>
    </row>
    <row r="30" spans="1:12" x14ac:dyDescent="0.25">
      <c r="A30" s="3"/>
      <c r="B30" s="2"/>
      <c r="C30" s="2"/>
      <c r="D30" s="2"/>
      <c r="E30" s="35"/>
      <c r="H30" s="13"/>
      <c r="I30" s="13"/>
    </row>
    <row r="31" spans="1:12" x14ac:dyDescent="0.25">
      <c r="A31" s="9"/>
      <c r="B31" s="10"/>
      <c r="C31" s="1"/>
      <c r="D31" s="1"/>
      <c r="E31" s="11"/>
      <c r="H31" s="13"/>
      <c r="I31" s="13"/>
    </row>
    <row r="32" spans="1:12" x14ac:dyDescent="0.25">
      <c r="H32" s="13"/>
      <c r="I32" s="13"/>
      <c r="K32" s="34"/>
      <c r="L32" s="34"/>
    </row>
    <row r="33" spans="1:12" x14ac:dyDescent="0.25">
      <c r="A33" s="40"/>
      <c r="B33" s="45"/>
      <c r="C33" s="45"/>
      <c r="H33" s="13"/>
      <c r="I33" s="13"/>
      <c r="K33" s="34"/>
      <c r="L33" s="34"/>
    </row>
    <row r="34" spans="1:12" x14ac:dyDescent="0.25">
      <c r="A34" s="31"/>
      <c r="B34" s="6"/>
      <c r="C34" s="6"/>
      <c r="D34" s="6"/>
      <c r="E34" s="30"/>
      <c r="H34" s="13"/>
      <c r="I34" s="13"/>
    </row>
    <row r="35" spans="1:12" x14ac:dyDescent="0.25">
      <c r="A35" s="5"/>
      <c r="B35" s="32"/>
      <c r="C35" s="32"/>
      <c r="D35" s="32"/>
      <c r="E35" s="7"/>
      <c r="H35" s="13"/>
      <c r="I35" s="13"/>
    </row>
    <row r="36" spans="1:12" x14ac:dyDescent="0.25">
      <c r="A36" s="3"/>
      <c r="B36" s="2"/>
      <c r="C36" s="2"/>
      <c r="D36" s="2"/>
      <c r="E36" s="35"/>
      <c r="H36" s="13"/>
      <c r="I36" s="13"/>
      <c r="K36" s="34"/>
      <c r="L36" s="34"/>
    </row>
    <row r="37" spans="1:12" x14ac:dyDescent="0.25">
      <c r="A37" s="9"/>
      <c r="B37" s="10"/>
      <c r="C37" s="1"/>
      <c r="D37" s="1"/>
      <c r="E37" s="11"/>
      <c r="K37" s="34"/>
    </row>
    <row r="39" spans="1:12" x14ac:dyDescent="0.25">
      <c r="B39" s="33"/>
      <c r="C39" s="33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"/>
  <sheetViews>
    <sheetView workbookViewId="0">
      <selection activeCell="G25" sqref="G25"/>
    </sheetView>
  </sheetViews>
  <sheetFormatPr baseColWidth="10" defaultRowHeight="15" x14ac:dyDescent="0.25"/>
  <cols>
    <col min="1" max="1" width="46.140625" customWidth="1"/>
    <col min="2" max="2" width="17.5703125" customWidth="1"/>
    <col min="3" max="3" width="18.140625" customWidth="1"/>
  </cols>
  <sheetData>
    <row r="1" spans="1:5" ht="15.75" x14ac:dyDescent="0.25">
      <c r="A1" s="104" t="s">
        <v>30</v>
      </c>
      <c r="B1" s="104"/>
      <c r="C1" s="104"/>
      <c r="D1" s="104"/>
      <c r="E1" s="104"/>
    </row>
    <row r="2" spans="1:5" x14ac:dyDescent="0.25">
      <c r="A2" s="105" t="s">
        <v>0</v>
      </c>
      <c r="B2" s="105"/>
      <c r="C2" s="105"/>
      <c r="D2" s="105"/>
      <c r="E2" s="105"/>
    </row>
    <row r="3" spans="1:5" x14ac:dyDescent="0.25">
      <c r="A3" s="106"/>
      <c r="B3" s="106"/>
      <c r="C3" s="106"/>
      <c r="D3" s="106"/>
      <c r="E3" s="106"/>
    </row>
    <row r="4" spans="1:5" ht="30" x14ac:dyDescent="0.25">
      <c r="A4" s="21"/>
      <c r="B4" s="27" t="s">
        <v>1</v>
      </c>
      <c r="C4" s="22" t="s">
        <v>2</v>
      </c>
      <c r="D4" s="107" t="s">
        <v>3</v>
      </c>
      <c r="E4" s="108"/>
    </row>
    <row r="5" spans="1:5" ht="15" customHeight="1" x14ac:dyDescent="0.25">
      <c r="A5" s="25" t="s">
        <v>4</v>
      </c>
      <c r="B5" s="20"/>
      <c r="C5" s="20"/>
      <c r="D5" s="109" t="s">
        <v>5</v>
      </c>
      <c r="E5" s="24"/>
    </row>
    <row r="6" spans="1:5" x14ac:dyDescent="0.25">
      <c r="A6" s="23"/>
      <c r="B6" s="19" t="s">
        <v>6</v>
      </c>
      <c r="C6" s="19" t="s">
        <v>7</v>
      </c>
      <c r="D6" s="110"/>
      <c r="E6" s="19" t="s">
        <v>8</v>
      </c>
    </row>
    <row r="7" spans="1:5" x14ac:dyDescent="0.25">
      <c r="A7" s="50" t="s">
        <v>9</v>
      </c>
      <c r="B7" s="51">
        <f>SUM(B8:B13)</f>
        <v>6209478.3831199994</v>
      </c>
      <c r="C7" s="51">
        <f>SUM(C8:C13)</f>
        <v>333403.43466999999</v>
      </c>
      <c r="D7" s="51">
        <f>SUM(D8:D13)</f>
        <v>7448072.1429190496</v>
      </c>
      <c r="E7" s="63">
        <f>SUM(E8:E13)</f>
        <v>95.787138895739446</v>
      </c>
    </row>
    <row r="8" spans="1:5" x14ac:dyDescent="0.25">
      <c r="A8" s="18" t="s">
        <v>25</v>
      </c>
      <c r="B8" s="16">
        <v>3151176.872</v>
      </c>
      <c r="C8" s="16"/>
      <c r="D8" s="16">
        <v>3151176.872</v>
      </c>
      <c r="E8" s="53">
        <v>40.526220870493297</v>
      </c>
    </row>
    <row r="9" spans="1:5" x14ac:dyDescent="0.25">
      <c r="A9" s="18" t="s">
        <v>10</v>
      </c>
      <c r="B9" s="16">
        <v>1393728.99086</v>
      </c>
      <c r="C9" s="16">
        <v>333096.62331</v>
      </c>
      <c r="D9" s="16">
        <v>2631182.9464566503</v>
      </c>
      <c r="E9" s="53">
        <v>33.838754716138808</v>
      </c>
    </row>
    <row r="10" spans="1:5" x14ac:dyDescent="0.25">
      <c r="A10" s="18" t="s">
        <v>26</v>
      </c>
      <c r="B10" s="16">
        <v>1255961.1623300002</v>
      </c>
      <c r="C10" s="16"/>
      <c r="D10" s="16">
        <v>1255961.1623300002</v>
      </c>
      <c r="E10" s="53">
        <v>16.152492080535641</v>
      </c>
    </row>
    <row r="11" spans="1:5" x14ac:dyDescent="0.25">
      <c r="A11" s="18" t="s">
        <v>11</v>
      </c>
      <c r="B11" s="16">
        <v>408610.35793</v>
      </c>
      <c r="C11" s="16">
        <v>306.81135999999998</v>
      </c>
      <c r="D11" s="16">
        <v>409750.16213239997</v>
      </c>
      <c r="E11" s="53">
        <v>5.2696583679096261</v>
      </c>
    </row>
    <row r="12" spans="1:5" x14ac:dyDescent="0.25">
      <c r="A12" s="18" t="s">
        <v>12</v>
      </c>
      <c r="B12" s="16">
        <v>1</v>
      </c>
      <c r="C12" s="16"/>
      <c r="D12" s="16">
        <v>1</v>
      </c>
      <c r="E12" s="53">
        <v>1.2860662069016764E-5</v>
      </c>
    </row>
    <row r="13" spans="1:5" x14ac:dyDescent="0.25">
      <c r="A13" s="18"/>
      <c r="B13" s="16"/>
      <c r="C13" s="16"/>
      <c r="D13" s="16"/>
      <c r="E13" s="53"/>
    </row>
    <row r="14" spans="1:5" x14ac:dyDescent="0.25">
      <c r="A14" s="50" t="s">
        <v>13</v>
      </c>
      <c r="B14" s="51">
        <f>+B16</f>
        <v>321957.87430000002</v>
      </c>
      <c r="C14" s="51">
        <f>+C16</f>
        <v>1512.6344999999999</v>
      </c>
      <c r="D14" s="51">
        <f>+D16</f>
        <v>327577.3114675</v>
      </c>
      <c r="E14" s="54">
        <f>+E16</f>
        <v>4.2128611042605675</v>
      </c>
    </row>
    <row r="15" spans="1:5" x14ac:dyDescent="0.25">
      <c r="A15" s="18"/>
      <c r="B15" s="16"/>
      <c r="C15" s="16"/>
      <c r="D15" s="16"/>
      <c r="E15" s="53"/>
    </row>
    <row r="16" spans="1:5" x14ac:dyDescent="0.25">
      <c r="A16" s="55" t="s">
        <v>14</v>
      </c>
      <c r="B16" s="56">
        <f>SUM(B17:B22)</f>
        <v>321957.87430000002</v>
      </c>
      <c r="C16" s="56">
        <f>SUM(C17:C22)</f>
        <v>1512.6344999999999</v>
      </c>
      <c r="D16" s="56">
        <f>SUM(D17:D22)</f>
        <v>327577.3114675</v>
      </c>
      <c r="E16" s="57">
        <f>SUM(E17:E22)</f>
        <v>4.2128611042605675</v>
      </c>
    </row>
    <row r="17" spans="1:5" x14ac:dyDescent="0.25">
      <c r="A17" s="18" t="s">
        <v>18</v>
      </c>
      <c r="B17" s="17">
        <v>163793.1207</v>
      </c>
      <c r="C17" s="17"/>
      <c r="D17" s="17">
        <v>163793.1207</v>
      </c>
      <c r="E17" s="62">
        <v>2.1064879745523744</v>
      </c>
    </row>
    <row r="18" spans="1:5" x14ac:dyDescent="0.25">
      <c r="A18" s="18" t="s">
        <v>15</v>
      </c>
      <c r="B18" s="17">
        <v>50714.214</v>
      </c>
      <c r="C18" s="17"/>
      <c r="D18" s="17">
        <v>50714.214</v>
      </c>
      <c r="E18" s="62">
        <v>0.65221836834979896</v>
      </c>
    </row>
    <row r="19" spans="1:5" x14ac:dyDescent="0.25">
      <c r="A19" s="18" t="s">
        <v>27</v>
      </c>
      <c r="B19" s="17">
        <v>46166.742399999996</v>
      </c>
      <c r="C19" s="17"/>
      <c r="D19" s="17">
        <v>46166.742399999996</v>
      </c>
      <c r="E19" s="62">
        <v>0.59373487283374793</v>
      </c>
    </row>
    <row r="20" spans="1:5" x14ac:dyDescent="0.25">
      <c r="A20" s="18" t="s">
        <v>17</v>
      </c>
      <c r="B20" s="17">
        <v>44391.91</v>
      </c>
      <c r="C20" s="17"/>
      <c r="D20" s="17">
        <v>44391.91</v>
      </c>
      <c r="E20" s="62">
        <v>0.57090935310820601</v>
      </c>
    </row>
    <row r="21" spans="1:5" x14ac:dyDescent="0.25">
      <c r="A21" s="18" t="s">
        <v>22</v>
      </c>
      <c r="B21" s="17">
        <v>16891.887200000001</v>
      </c>
      <c r="C21" s="17"/>
      <c r="D21" s="17">
        <v>16891.887200000001</v>
      </c>
      <c r="E21" s="62">
        <v>0.21724085298714979</v>
      </c>
    </row>
    <row r="22" spans="1:5" x14ac:dyDescent="0.25">
      <c r="A22" s="28" t="s">
        <v>23</v>
      </c>
      <c r="B22" s="17"/>
      <c r="C22" s="17">
        <v>1512.6344999999999</v>
      </c>
      <c r="D22" s="17">
        <v>5619.4371674999993</v>
      </c>
      <c r="E22" s="62">
        <v>7.2269682429290244E-2</v>
      </c>
    </row>
    <row r="23" spans="1:5" x14ac:dyDescent="0.25">
      <c r="A23" s="18"/>
      <c r="B23" s="64"/>
      <c r="C23" s="65"/>
      <c r="D23" s="66"/>
      <c r="E23" s="67"/>
    </row>
    <row r="24" spans="1:5" x14ac:dyDescent="0.25">
      <c r="A24" s="26" t="s">
        <v>3</v>
      </c>
      <c r="B24" s="58">
        <f>+B7+B14</f>
        <v>6531436.2574199997</v>
      </c>
      <c r="C24" s="58">
        <f>+C7+C14</f>
        <v>334916.06916999997</v>
      </c>
      <c r="D24" s="58">
        <f>+D7+D14</f>
        <v>7775649.45438655</v>
      </c>
      <c r="E24" s="59">
        <f>+E7+E14</f>
        <v>100.00000000000001</v>
      </c>
    </row>
    <row r="25" spans="1:5" x14ac:dyDescent="0.25">
      <c r="A25" s="9" t="s">
        <v>19</v>
      </c>
      <c r="B25" s="60" t="str">
        <f>+"S/ "&amp;3.715</f>
        <v>S/ 3.715</v>
      </c>
      <c r="C25" s="1"/>
      <c r="D25" s="1"/>
      <c r="E25" s="11"/>
    </row>
    <row r="27" spans="1:5" x14ac:dyDescent="0.25">
      <c r="A27" s="40" t="s">
        <v>20</v>
      </c>
      <c r="B27" s="61">
        <f>+B24/D24</f>
        <v>0.83998594532002202</v>
      </c>
      <c r="C27" s="61">
        <f>1-B27</f>
        <v>0.16001405467997798</v>
      </c>
    </row>
    <row r="28" spans="1:5" x14ac:dyDescent="0.25">
      <c r="A28" s="40"/>
      <c r="B28" s="41"/>
      <c r="C28" s="41"/>
      <c r="D28" s="29"/>
    </row>
    <row r="29" spans="1:5" x14ac:dyDescent="0.25">
      <c r="A29" s="6"/>
      <c r="B29" s="6"/>
      <c r="C29" s="6"/>
      <c r="D29" s="6"/>
      <c r="E29" s="7"/>
    </row>
    <row r="30" spans="1:5" x14ac:dyDescent="0.25">
      <c r="A30" s="3"/>
      <c r="B30" s="2"/>
      <c r="C30" s="2"/>
      <c r="D30" s="2"/>
      <c r="E30" s="35"/>
    </row>
    <row r="31" spans="1:5" x14ac:dyDescent="0.25">
      <c r="A31" s="46"/>
      <c r="B31" s="10"/>
      <c r="C31" s="1"/>
      <c r="D31" s="1"/>
      <c r="E31" s="47"/>
    </row>
    <row r="32" spans="1:5" x14ac:dyDescent="0.25">
      <c r="A32" s="48"/>
      <c r="B32" s="48"/>
      <c r="C32" s="48"/>
      <c r="D32" s="48"/>
      <c r="E32" s="49"/>
    </row>
    <row r="33" spans="1:5" x14ac:dyDescent="0.25">
      <c r="A33" s="40"/>
      <c r="B33" s="45"/>
      <c r="C33" s="45"/>
      <c r="D33" s="48"/>
      <c r="E33" s="49"/>
    </row>
    <row r="34" spans="1:5" x14ac:dyDescent="0.25">
      <c r="A34" s="31"/>
      <c r="B34" s="6"/>
      <c r="C34" s="6"/>
      <c r="D34" s="6"/>
      <c r="E34" s="30"/>
    </row>
    <row r="35" spans="1:5" x14ac:dyDescent="0.25">
      <c r="A35" s="5"/>
      <c r="B35" s="32"/>
      <c r="C35" s="32"/>
      <c r="D35" s="32"/>
      <c r="E35" s="7"/>
    </row>
    <row r="36" spans="1:5" x14ac:dyDescent="0.25">
      <c r="A36" s="3"/>
      <c r="B36" s="2"/>
      <c r="C36" s="2"/>
      <c r="D36" s="2"/>
      <c r="E36" s="8"/>
    </row>
    <row r="37" spans="1:5" x14ac:dyDescent="0.25">
      <c r="A37" s="9"/>
      <c r="B37" s="10"/>
      <c r="C37" s="1"/>
      <c r="D37" s="1"/>
      <c r="E37" s="11"/>
    </row>
    <row r="38" spans="1:5" x14ac:dyDescent="0.25">
      <c r="B38" s="12"/>
      <c r="C38" s="12"/>
      <c r="D38" s="13"/>
      <c r="E38" s="13"/>
    </row>
    <row r="39" spans="1:5" x14ac:dyDescent="0.25">
      <c r="B39" s="33"/>
      <c r="C39" s="33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1C4F5-4BE7-45E8-A5C7-6D8DCA9F1224}">
  <dimension ref="A1:M27"/>
  <sheetViews>
    <sheetView workbookViewId="0">
      <selection activeCell="L8" sqref="L8:M9"/>
    </sheetView>
  </sheetViews>
  <sheetFormatPr baseColWidth="10" defaultRowHeight="15" x14ac:dyDescent="0.25"/>
  <cols>
    <col min="1" max="1" width="36.5703125" customWidth="1"/>
    <col min="2" max="2" width="15.5703125" customWidth="1"/>
    <col min="3" max="3" width="16" customWidth="1"/>
  </cols>
  <sheetData>
    <row r="1" spans="1:13" ht="15.75" x14ac:dyDescent="0.25">
      <c r="A1" s="104" t="s">
        <v>31</v>
      </c>
      <c r="B1" s="104"/>
      <c r="C1" s="104"/>
      <c r="D1" s="104"/>
      <c r="E1" s="104"/>
    </row>
    <row r="2" spans="1:13" x14ac:dyDescent="0.25">
      <c r="A2" s="105" t="s">
        <v>0</v>
      </c>
      <c r="B2" s="105"/>
      <c r="C2" s="105"/>
      <c r="D2" s="105"/>
      <c r="E2" s="105"/>
    </row>
    <row r="3" spans="1:13" x14ac:dyDescent="0.25">
      <c r="A3" s="106"/>
      <c r="B3" s="106"/>
      <c r="C3" s="106"/>
      <c r="D3" s="106"/>
      <c r="E3" s="106"/>
    </row>
    <row r="4" spans="1:13" ht="45" x14ac:dyDescent="0.25">
      <c r="A4" s="21"/>
      <c r="B4" s="27" t="s">
        <v>1</v>
      </c>
      <c r="C4" s="22" t="s">
        <v>2</v>
      </c>
      <c r="D4" s="107" t="s">
        <v>3</v>
      </c>
      <c r="E4" s="108"/>
    </row>
    <row r="5" spans="1:13" x14ac:dyDescent="0.25">
      <c r="A5" s="25" t="s">
        <v>4</v>
      </c>
      <c r="B5" s="20"/>
      <c r="C5" s="20"/>
      <c r="D5" s="109" t="s">
        <v>5</v>
      </c>
      <c r="E5" s="24"/>
    </row>
    <row r="6" spans="1:13" x14ac:dyDescent="0.25">
      <c r="A6" s="23"/>
      <c r="B6" s="19" t="s">
        <v>6</v>
      </c>
      <c r="C6" s="19" t="s">
        <v>7</v>
      </c>
      <c r="D6" s="110"/>
      <c r="E6" s="19" t="s">
        <v>8</v>
      </c>
    </row>
    <row r="7" spans="1:13" x14ac:dyDescent="0.25">
      <c r="A7" s="50" t="s">
        <v>9</v>
      </c>
      <c r="B7" s="51">
        <v>6261225.5234599998</v>
      </c>
      <c r="C7" s="51">
        <v>334680.01092999999</v>
      </c>
      <c r="D7" s="51">
        <v>7492513.2836714694</v>
      </c>
      <c r="E7" s="63">
        <v>95.771067351482671</v>
      </c>
    </row>
    <row r="8" spans="1:13" x14ac:dyDescent="0.25">
      <c r="A8" s="18" t="s">
        <v>25</v>
      </c>
      <c r="B8" s="16">
        <v>4103107.5720000002</v>
      </c>
      <c r="C8" s="16"/>
      <c r="D8" s="16">
        <v>4103107.5720000002</v>
      </c>
      <c r="E8" s="53">
        <v>52.446886211702967</v>
      </c>
      <c r="L8" s="69">
        <f>+L10/L9</f>
        <v>23613.891726251277</v>
      </c>
      <c r="M8">
        <f>+L8*L9</f>
        <v>23118</v>
      </c>
    </row>
    <row r="9" spans="1:13" x14ac:dyDescent="0.25">
      <c r="A9" s="18" t="s">
        <v>10</v>
      </c>
      <c r="B9" s="16">
        <v>1400455.3228399998</v>
      </c>
      <c r="C9" s="16">
        <v>324071.66858</v>
      </c>
      <c r="D9" s="16">
        <v>2592714.9915458197</v>
      </c>
      <c r="E9" s="53">
        <v>33.140692939400232</v>
      </c>
      <c r="L9" s="68">
        <v>0.97899999999999998</v>
      </c>
    </row>
    <row r="10" spans="1:13" x14ac:dyDescent="0.25">
      <c r="A10" s="18" t="s">
        <v>11</v>
      </c>
      <c r="B10" s="16">
        <v>702620.27831999992</v>
      </c>
      <c r="C10" s="16">
        <v>10608.342349999999</v>
      </c>
      <c r="D10" s="16">
        <v>741648.36982564989</v>
      </c>
      <c r="E10" s="53">
        <v>9.4799239305298091</v>
      </c>
      <c r="L10">
        <v>23118</v>
      </c>
    </row>
    <row r="11" spans="1:13" x14ac:dyDescent="0.25">
      <c r="A11" s="18" t="s">
        <v>26</v>
      </c>
      <c r="B11" s="16">
        <v>55041.350299999998</v>
      </c>
      <c r="C11" s="16"/>
      <c r="D11" s="16">
        <v>55041.350299999998</v>
      </c>
      <c r="E11" s="53">
        <v>0.70355148761441799</v>
      </c>
      <c r="L11">
        <f>+L10*L9</f>
        <v>22632.522000000001</v>
      </c>
    </row>
    <row r="12" spans="1:13" x14ac:dyDescent="0.25">
      <c r="A12" s="18" t="s">
        <v>12</v>
      </c>
      <c r="B12" s="16">
        <v>1</v>
      </c>
      <c r="C12" s="16"/>
      <c r="D12" s="16">
        <v>1</v>
      </c>
      <c r="E12" s="53">
        <v>1.2782235242771979E-5</v>
      </c>
    </row>
    <row r="13" spans="1:13" x14ac:dyDescent="0.25">
      <c r="A13" s="18"/>
      <c r="B13" s="16"/>
      <c r="C13" s="16"/>
      <c r="D13" s="16"/>
      <c r="E13" s="53"/>
    </row>
    <row r="14" spans="1:13" x14ac:dyDescent="0.25">
      <c r="A14" s="50" t="s">
        <v>13</v>
      </c>
      <c r="B14" s="51">
        <v>325252.43819999998</v>
      </c>
      <c r="C14" s="51">
        <v>1520.0039999999999</v>
      </c>
      <c r="D14" s="51">
        <v>330844.532916</v>
      </c>
      <c r="E14" s="54">
        <v>4.22893264851733</v>
      </c>
    </row>
    <row r="15" spans="1:13" x14ac:dyDescent="0.25">
      <c r="A15" s="18"/>
      <c r="B15" s="16"/>
      <c r="C15" s="16"/>
      <c r="D15" s="16"/>
      <c r="E15" s="53"/>
    </row>
    <row r="16" spans="1:13" ht="29.25" x14ac:dyDescent="0.25">
      <c r="A16" s="55" t="s">
        <v>14</v>
      </c>
      <c r="B16" s="56">
        <v>325252.43819999998</v>
      </c>
      <c r="C16" s="56">
        <v>1520.0039999999999</v>
      </c>
      <c r="D16" s="56">
        <v>330844.532916</v>
      </c>
      <c r="E16" s="57">
        <v>4.22893264851733</v>
      </c>
    </row>
    <row r="17" spans="1:5" x14ac:dyDescent="0.25">
      <c r="A17" s="18" t="s">
        <v>18</v>
      </c>
      <c r="B17" s="17">
        <v>166240.75599999999</v>
      </c>
      <c r="C17" s="17"/>
      <c r="D17" s="17">
        <v>166240.75599999999</v>
      </c>
      <c r="E17" s="62">
        <v>2.1249284501282575</v>
      </c>
    </row>
    <row r="18" spans="1:5" x14ac:dyDescent="0.25">
      <c r="A18" s="18" t="s">
        <v>15</v>
      </c>
      <c r="B18" s="17">
        <v>51219.101999999999</v>
      </c>
      <c r="C18" s="17"/>
      <c r="D18" s="17">
        <v>51219.101999999999</v>
      </c>
      <c r="E18" s="62">
        <v>0.65469461068753276</v>
      </c>
    </row>
    <row r="19" spans="1:5" x14ac:dyDescent="0.25">
      <c r="A19" s="18" t="s">
        <v>27</v>
      </c>
      <c r="B19" s="17">
        <v>46867.527799999996</v>
      </c>
      <c r="C19" s="17"/>
      <c r="D19" s="17">
        <v>46867.527799999996</v>
      </c>
      <c r="E19" s="62">
        <v>0.59907176558675546</v>
      </c>
    </row>
    <row r="20" spans="1:5" x14ac:dyDescent="0.25">
      <c r="A20" s="18" t="s">
        <v>17</v>
      </c>
      <c r="B20" s="17">
        <v>43683.447999999997</v>
      </c>
      <c r="C20" s="17"/>
      <c r="D20" s="17">
        <v>43683.447999999997</v>
      </c>
      <c r="E20" s="62">
        <v>0.55837210855139707</v>
      </c>
    </row>
    <row r="21" spans="1:5" x14ac:dyDescent="0.25">
      <c r="A21" s="18" t="s">
        <v>22</v>
      </c>
      <c r="B21" s="17">
        <v>17241.6044</v>
      </c>
      <c r="C21" s="17"/>
      <c r="D21" s="17">
        <v>17241.6044</v>
      </c>
      <c r="E21" s="62">
        <v>0.22038624340361243</v>
      </c>
    </row>
    <row r="22" spans="1:5" x14ac:dyDescent="0.25">
      <c r="A22" s="28" t="s">
        <v>23</v>
      </c>
      <c r="B22" s="17"/>
      <c r="C22" s="17">
        <v>1520.0039999999999</v>
      </c>
      <c r="D22" s="17">
        <v>5592.0947159999996</v>
      </c>
      <c r="E22" s="62">
        <v>7.1479470159774169E-2</v>
      </c>
    </row>
    <row r="23" spans="1:5" x14ac:dyDescent="0.25">
      <c r="A23" s="18"/>
      <c r="B23" s="64"/>
      <c r="C23" s="65"/>
      <c r="D23" s="66"/>
      <c r="E23" s="67"/>
    </row>
    <row r="24" spans="1:5" x14ac:dyDescent="0.25">
      <c r="A24" s="26" t="s">
        <v>3</v>
      </c>
      <c r="B24" s="58">
        <v>6586477.9616599996</v>
      </c>
      <c r="C24" s="58">
        <v>336200.01493</v>
      </c>
      <c r="D24" s="58">
        <v>7823357.8165874695</v>
      </c>
      <c r="E24" s="59">
        <v>100</v>
      </c>
    </row>
    <row r="25" spans="1:5" x14ac:dyDescent="0.25">
      <c r="A25" s="9" t="s">
        <v>19</v>
      </c>
      <c r="B25" s="60" t="s">
        <v>32</v>
      </c>
      <c r="C25" s="1"/>
      <c r="D25" s="1"/>
      <c r="E25" s="11"/>
    </row>
    <row r="26" spans="1:5" x14ac:dyDescent="0.25">
      <c r="B26" s="29"/>
      <c r="C26" s="29"/>
    </row>
    <row r="27" spans="1:5" x14ac:dyDescent="0.25">
      <c r="A27" s="40" t="s">
        <v>20</v>
      </c>
      <c r="B27" s="61">
        <v>0.841899107272714</v>
      </c>
      <c r="C27" s="61">
        <v>0.158100892727286</v>
      </c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9D90-085E-40FB-974F-6E34A2E09875}">
  <dimension ref="A1:E26"/>
  <sheetViews>
    <sheetView workbookViewId="0">
      <selection activeCell="C31" sqref="C31"/>
    </sheetView>
  </sheetViews>
  <sheetFormatPr baseColWidth="10" defaultRowHeight="15" x14ac:dyDescent="0.25"/>
  <cols>
    <col min="1" max="1" width="36.5703125" customWidth="1"/>
    <col min="2" max="2" width="20.85546875" customWidth="1"/>
    <col min="3" max="3" width="21.140625" customWidth="1"/>
  </cols>
  <sheetData>
    <row r="1" spans="1:5" ht="15.75" x14ac:dyDescent="0.25">
      <c r="A1" s="111" t="s">
        <v>33</v>
      </c>
      <c r="B1" s="111"/>
      <c r="C1" s="111"/>
      <c r="D1" s="111"/>
      <c r="E1" s="111"/>
    </row>
    <row r="2" spans="1:5" x14ac:dyDescent="0.25">
      <c r="A2" s="112" t="s">
        <v>0</v>
      </c>
      <c r="B2" s="112"/>
      <c r="C2" s="112"/>
      <c r="D2" s="112"/>
      <c r="E2" s="112"/>
    </row>
    <row r="3" spans="1:5" x14ac:dyDescent="0.25">
      <c r="A3" s="113"/>
      <c r="B3" s="113"/>
      <c r="C3" s="113"/>
      <c r="D3" s="113"/>
      <c r="E3" s="113"/>
    </row>
    <row r="4" spans="1:5" ht="45" x14ac:dyDescent="0.25">
      <c r="A4" s="70"/>
      <c r="B4" s="71" t="s">
        <v>1</v>
      </c>
      <c r="C4" s="72" t="s">
        <v>2</v>
      </c>
      <c r="D4" s="114" t="s">
        <v>3</v>
      </c>
      <c r="E4" s="115"/>
    </row>
    <row r="5" spans="1:5" x14ac:dyDescent="0.25">
      <c r="A5" s="73" t="s">
        <v>4</v>
      </c>
      <c r="B5" s="74"/>
      <c r="C5" s="74"/>
      <c r="D5" s="116" t="s">
        <v>5</v>
      </c>
      <c r="E5" s="75"/>
    </row>
    <row r="6" spans="1:5" x14ac:dyDescent="0.25">
      <c r="A6" s="76"/>
      <c r="B6" s="77" t="s">
        <v>6</v>
      </c>
      <c r="C6" s="77" t="s">
        <v>7</v>
      </c>
      <c r="D6" s="117"/>
      <c r="E6" s="77" t="s">
        <v>8</v>
      </c>
    </row>
    <row r="7" spans="1:5" x14ac:dyDescent="0.25">
      <c r="A7" s="78" t="s">
        <v>9</v>
      </c>
      <c r="B7" s="79">
        <v>6343759.2139599994</v>
      </c>
      <c r="C7" s="79">
        <v>335757.63179999997</v>
      </c>
      <c r="D7" s="79">
        <v>7561887.9021303998</v>
      </c>
      <c r="E7" s="80">
        <v>96.459075822638582</v>
      </c>
    </row>
    <row r="8" spans="1:5" x14ac:dyDescent="0.25">
      <c r="A8" s="81" t="s">
        <v>25</v>
      </c>
      <c r="B8" s="82">
        <v>5449632.0149999997</v>
      </c>
      <c r="C8" s="82"/>
      <c r="D8" s="82">
        <v>5449632.0149999997</v>
      </c>
      <c r="E8" s="83">
        <v>69.515242032650121</v>
      </c>
    </row>
    <row r="9" spans="1:5" x14ac:dyDescent="0.25">
      <c r="A9" s="81" t="s">
        <v>10</v>
      </c>
      <c r="B9" s="82">
        <v>894126.19896000007</v>
      </c>
      <c r="C9" s="82">
        <v>335371.35164999997</v>
      </c>
      <c r="D9" s="82">
        <v>2110853.4627462002</v>
      </c>
      <c r="E9" s="83">
        <v>26.925944532469455</v>
      </c>
    </row>
    <row r="10" spans="1:5" x14ac:dyDescent="0.25">
      <c r="A10" s="81" t="s">
        <v>11</v>
      </c>
      <c r="B10" s="82">
        <v>0</v>
      </c>
      <c r="C10" s="82">
        <v>386.28015000000005</v>
      </c>
      <c r="D10" s="82">
        <v>1401.4243842000003</v>
      </c>
      <c r="E10" s="83">
        <v>1.7876501567440365E-2</v>
      </c>
    </row>
    <row r="11" spans="1:5" x14ac:dyDescent="0.25">
      <c r="A11" s="81" t="s">
        <v>12</v>
      </c>
      <c r="B11" s="82">
        <v>1</v>
      </c>
      <c r="C11" s="82"/>
      <c r="D11" s="82">
        <v>1</v>
      </c>
      <c r="E11" s="83">
        <v>1.2755951565410446E-5</v>
      </c>
    </row>
    <row r="12" spans="1:5" x14ac:dyDescent="0.25">
      <c r="A12" s="81"/>
      <c r="B12" s="82"/>
      <c r="C12" s="82"/>
      <c r="D12" s="82"/>
      <c r="E12" s="83"/>
    </row>
    <row r="13" spans="1:5" x14ac:dyDescent="0.25">
      <c r="A13" s="78" t="s">
        <v>13</v>
      </c>
      <c r="B13" s="79">
        <v>272063.24619999994</v>
      </c>
      <c r="C13" s="79">
        <v>1523.3520000000001</v>
      </c>
      <c r="D13" s="79">
        <v>277589.96725599992</v>
      </c>
      <c r="E13" s="84">
        <v>3.5409241773614077</v>
      </c>
    </row>
    <row r="14" spans="1:5" x14ac:dyDescent="0.25">
      <c r="A14" s="81"/>
      <c r="B14" s="82"/>
      <c r="C14" s="82"/>
      <c r="D14" s="82"/>
      <c r="E14" s="83"/>
    </row>
    <row r="15" spans="1:5" ht="29.25" x14ac:dyDescent="0.25">
      <c r="A15" s="85" t="s">
        <v>14</v>
      </c>
      <c r="B15" s="86">
        <v>272063.24619999994</v>
      </c>
      <c r="C15" s="86">
        <v>1523.3520000000001</v>
      </c>
      <c r="D15" s="86">
        <v>277589.96725599992</v>
      </c>
      <c r="E15" s="87">
        <v>3.5409241773614077</v>
      </c>
    </row>
    <row r="16" spans="1:5" x14ac:dyDescent="0.25">
      <c r="A16" s="81" t="s">
        <v>18</v>
      </c>
      <c r="B16" s="88">
        <v>166692.28419999999</v>
      </c>
      <c r="C16" s="88"/>
      <c r="D16" s="88">
        <v>166692.28419999999</v>
      </c>
      <c r="E16" s="89">
        <v>2.1263187035828328</v>
      </c>
    </row>
    <row r="17" spans="1:5" x14ac:dyDescent="0.25">
      <c r="A17" s="81" t="s">
        <v>17</v>
      </c>
      <c r="B17" s="88">
        <v>44569.142999999996</v>
      </c>
      <c r="C17" s="88"/>
      <c r="D17" s="88">
        <v>44569.142999999996</v>
      </c>
      <c r="E17" s="89">
        <v>0.56852182941985208</v>
      </c>
    </row>
    <row r="18" spans="1:5" x14ac:dyDescent="0.25">
      <c r="A18" s="81" t="s">
        <v>27</v>
      </c>
      <c r="B18" s="88">
        <v>37708.003799999999</v>
      </c>
      <c r="C18" s="88"/>
      <c r="D18" s="88">
        <v>37708.003799999999</v>
      </c>
      <c r="E18" s="89">
        <v>0.48100147010111305</v>
      </c>
    </row>
    <row r="19" spans="1:5" x14ac:dyDescent="0.25">
      <c r="A19" s="81" t="s">
        <v>22</v>
      </c>
      <c r="B19" s="88">
        <v>17237.738399999998</v>
      </c>
      <c r="C19" s="88"/>
      <c r="D19" s="88">
        <v>17237.738399999998</v>
      </c>
      <c r="E19" s="89">
        <v>0.21988375612761574</v>
      </c>
    </row>
    <row r="20" spans="1:5" x14ac:dyDescent="0.25">
      <c r="A20" s="81" t="s">
        <v>15</v>
      </c>
      <c r="B20" s="88">
        <v>5856.0767999999998</v>
      </c>
      <c r="C20" s="88"/>
      <c r="D20" s="88">
        <v>5856.0767999999998</v>
      </c>
      <c r="E20" s="89">
        <v>7.4699832024123794E-2</v>
      </c>
    </row>
    <row r="21" spans="1:5" x14ac:dyDescent="0.25">
      <c r="A21" s="90" t="s">
        <v>23</v>
      </c>
      <c r="B21" s="88"/>
      <c r="C21" s="88">
        <v>1523.3520000000001</v>
      </c>
      <c r="D21" s="88">
        <v>5526.7210560000003</v>
      </c>
      <c r="E21" s="89">
        <v>7.0498586105870079E-2</v>
      </c>
    </row>
    <row r="22" spans="1:5" x14ac:dyDescent="0.25">
      <c r="A22" s="81"/>
      <c r="B22" s="91"/>
      <c r="C22" s="92"/>
      <c r="D22" s="93"/>
      <c r="E22" s="94"/>
    </row>
    <row r="23" spans="1:5" x14ac:dyDescent="0.25">
      <c r="A23" s="95" t="s">
        <v>3</v>
      </c>
      <c r="B23" s="96">
        <v>6615822.4601599993</v>
      </c>
      <c r="C23" s="96">
        <v>337280.98379999999</v>
      </c>
      <c r="D23" s="96">
        <v>7839477.8693864001</v>
      </c>
      <c r="E23" s="97">
        <v>99.999999999999986</v>
      </c>
    </row>
    <row r="24" spans="1:5" x14ac:dyDescent="0.25">
      <c r="A24" s="98" t="s">
        <v>19</v>
      </c>
      <c r="B24" s="99" t="s">
        <v>34</v>
      </c>
      <c r="C24" s="100"/>
      <c r="D24" s="100"/>
      <c r="E24" s="101"/>
    </row>
    <row r="25" spans="1:5" x14ac:dyDescent="0.25">
      <c r="A25" s="40"/>
      <c r="B25" s="102"/>
      <c r="C25" s="102"/>
      <c r="D25" s="102"/>
      <c r="E25" s="40"/>
    </row>
    <row r="26" spans="1:5" x14ac:dyDescent="0.25">
      <c r="A26" s="40" t="s">
        <v>20</v>
      </c>
      <c r="B26" s="41">
        <v>0.84391110867155528</v>
      </c>
      <c r="C26" s="41">
        <v>0.15608889132844472</v>
      </c>
      <c r="D26" s="40"/>
      <c r="E26" s="40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C576-F2B8-4359-B46E-893B5DE3D845}">
  <dimension ref="A1:E26"/>
  <sheetViews>
    <sheetView workbookViewId="0">
      <selection activeCell="I18" sqref="I18"/>
    </sheetView>
  </sheetViews>
  <sheetFormatPr baseColWidth="10" defaultRowHeight="15" x14ac:dyDescent="0.25"/>
  <cols>
    <col min="1" max="1" width="45.140625" customWidth="1"/>
    <col min="2" max="2" width="14.140625" customWidth="1"/>
    <col min="3" max="3" width="17.5703125" customWidth="1"/>
    <col min="4" max="4" width="17.42578125" customWidth="1"/>
  </cols>
  <sheetData>
    <row r="1" spans="1:5" ht="15.75" x14ac:dyDescent="0.25">
      <c r="A1" s="111" t="s">
        <v>35</v>
      </c>
      <c r="B1" s="111"/>
      <c r="C1" s="111"/>
      <c r="D1" s="111"/>
      <c r="E1" s="111"/>
    </row>
    <row r="2" spans="1:5" x14ac:dyDescent="0.25">
      <c r="A2" s="112" t="s">
        <v>0</v>
      </c>
      <c r="B2" s="112"/>
      <c r="C2" s="112"/>
      <c r="D2" s="112"/>
      <c r="E2" s="112"/>
    </row>
    <row r="3" spans="1:5" x14ac:dyDescent="0.25">
      <c r="A3" s="113"/>
      <c r="B3" s="113"/>
      <c r="C3" s="113"/>
      <c r="D3" s="113"/>
      <c r="E3" s="113"/>
    </row>
    <row r="4" spans="1:5" ht="45" x14ac:dyDescent="0.25">
      <c r="A4" s="70"/>
      <c r="B4" s="71" t="s">
        <v>1</v>
      </c>
      <c r="C4" s="72" t="s">
        <v>2</v>
      </c>
      <c r="D4" s="114" t="s">
        <v>3</v>
      </c>
      <c r="E4" s="115"/>
    </row>
    <row r="5" spans="1:5" x14ac:dyDescent="0.25">
      <c r="A5" s="73" t="s">
        <v>4</v>
      </c>
      <c r="B5" s="74"/>
      <c r="C5" s="74"/>
      <c r="D5" s="116" t="s">
        <v>5</v>
      </c>
      <c r="E5" s="75"/>
    </row>
    <row r="6" spans="1:5" x14ac:dyDescent="0.25">
      <c r="A6" s="76"/>
      <c r="B6" s="77" t="s">
        <v>6</v>
      </c>
      <c r="C6" s="77" t="s">
        <v>7</v>
      </c>
      <c r="D6" s="117"/>
      <c r="E6" s="77" t="s">
        <v>8</v>
      </c>
    </row>
    <row r="7" spans="1:5" x14ac:dyDescent="0.25">
      <c r="A7" s="78" t="s">
        <v>9</v>
      </c>
      <c r="B7" s="79">
        <v>6534763.4891800005</v>
      </c>
      <c r="C7" s="79">
        <v>347787.85833999998</v>
      </c>
      <c r="D7" s="79">
        <v>7789582.0820707204</v>
      </c>
      <c r="E7" s="80">
        <v>96.54976932549333</v>
      </c>
    </row>
    <row r="8" spans="1:5" x14ac:dyDescent="0.25">
      <c r="A8" s="81" t="s">
        <v>25</v>
      </c>
      <c r="B8" s="82">
        <v>5514754.9040000001</v>
      </c>
      <c r="C8" s="82"/>
      <c r="D8" s="82">
        <v>5514754.9040000001</v>
      </c>
      <c r="E8" s="83">
        <v>68.353899895781225</v>
      </c>
    </row>
    <row r="9" spans="1:5" x14ac:dyDescent="0.25">
      <c r="A9" s="81" t="s">
        <v>10</v>
      </c>
      <c r="B9" s="82">
        <v>1019041.6362000001</v>
      </c>
      <c r="C9" s="82">
        <v>230658.68093999999</v>
      </c>
      <c r="D9" s="82">
        <v>1851258.15703152</v>
      </c>
      <c r="E9" s="83">
        <v>22.945845635895363</v>
      </c>
    </row>
    <row r="10" spans="1:5" x14ac:dyDescent="0.25">
      <c r="A10" s="81" t="s">
        <v>11</v>
      </c>
      <c r="B10" s="82">
        <v>965.94898000000001</v>
      </c>
      <c r="C10" s="82">
        <v>117129.1774</v>
      </c>
      <c r="D10" s="82">
        <v>423568.02103920002</v>
      </c>
      <c r="E10" s="83">
        <v>5.250011399086401</v>
      </c>
    </row>
    <row r="11" spans="1:5" x14ac:dyDescent="0.25">
      <c r="A11" s="81" t="s">
        <v>12</v>
      </c>
      <c r="B11" s="82">
        <v>1</v>
      </c>
      <c r="C11" s="82"/>
      <c r="D11" s="82">
        <v>1</v>
      </c>
      <c r="E11" s="83">
        <v>1.2394730334470948E-5</v>
      </c>
    </row>
    <row r="12" spans="1:5" x14ac:dyDescent="0.25">
      <c r="A12" s="81"/>
      <c r="B12" s="82"/>
      <c r="C12" s="82"/>
      <c r="D12" s="82"/>
      <c r="E12" s="83"/>
    </row>
    <row r="13" spans="1:5" x14ac:dyDescent="0.25">
      <c r="A13" s="78" t="s">
        <v>13</v>
      </c>
      <c r="B13" s="79">
        <v>273076.00449999998</v>
      </c>
      <c r="C13" s="79">
        <v>1465.2719999999999</v>
      </c>
      <c r="D13" s="79">
        <v>278362.70587599999</v>
      </c>
      <c r="E13" s="103">
        <v>3.4502306745066718</v>
      </c>
    </row>
    <row r="14" spans="1:5" x14ac:dyDescent="0.25">
      <c r="A14" s="81"/>
      <c r="B14" s="82"/>
      <c r="C14" s="82"/>
      <c r="D14" s="82"/>
      <c r="E14" s="83"/>
    </row>
    <row r="15" spans="1:5" ht="29.25" x14ac:dyDescent="0.25">
      <c r="A15" s="85" t="s">
        <v>14</v>
      </c>
      <c r="B15" s="86">
        <v>273076.00449999998</v>
      </c>
      <c r="C15" s="86">
        <v>1465.2719999999999</v>
      </c>
      <c r="D15" s="86">
        <v>278362.70587599999</v>
      </c>
      <c r="E15" s="87">
        <v>3.4502306745066718</v>
      </c>
    </row>
    <row r="16" spans="1:5" x14ac:dyDescent="0.25">
      <c r="A16" s="81" t="s">
        <v>18</v>
      </c>
      <c r="B16" s="88">
        <v>167755.87609999999</v>
      </c>
      <c r="C16" s="88"/>
      <c r="D16" s="88">
        <v>167755.87609999999</v>
      </c>
      <c r="E16" s="89">
        <v>2.0792888462824197</v>
      </c>
    </row>
    <row r="17" spans="1:5" x14ac:dyDescent="0.25">
      <c r="A17" s="81" t="s">
        <v>17</v>
      </c>
      <c r="B17" s="88">
        <v>44198.222999999998</v>
      </c>
      <c r="C17" s="88"/>
      <c r="D17" s="88">
        <v>44198.222999999998</v>
      </c>
      <c r="E17" s="89">
        <v>0.54782505534781156</v>
      </c>
    </row>
    <row r="18" spans="1:5" x14ac:dyDescent="0.25">
      <c r="A18" s="81" t="s">
        <v>27</v>
      </c>
      <c r="B18" s="88">
        <v>37854.070200000002</v>
      </c>
      <c r="C18" s="88"/>
      <c r="D18" s="88">
        <v>37854.070200000002</v>
      </c>
      <c r="E18" s="89">
        <v>0.46919099219113281</v>
      </c>
    </row>
    <row r="19" spans="1:5" x14ac:dyDescent="0.25">
      <c r="A19" s="81" t="s">
        <v>22</v>
      </c>
      <c r="B19" s="88">
        <v>17365.047200000001</v>
      </c>
      <c r="C19" s="88"/>
      <c r="D19" s="88">
        <v>17365.047200000001</v>
      </c>
      <c r="E19" s="89">
        <v>0.21523507728935981</v>
      </c>
    </row>
    <row r="20" spans="1:5" x14ac:dyDescent="0.25">
      <c r="A20" s="81" t="s">
        <v>15</v>
      </c>
      <c r="B20" s="88">
        <v>5902.7879999999996</v>
      </c>
      <c r="C20" s="88"/>
      <c r="D20" s="88">
        <v>5902.7879999999996</v>
      </c>
      <c r="E20" s="89">
        <v>7.3163465481551088E-2</v>
      </c>
    </row>
    <row r="21" spans="1:5" x14ac:dyDescent="0.25">
      <c r="A21" s="90" t="s">
        <v>23</v>
      </c>
      <c r="B21" s="88"/>
      <c r="C21" s="88">
        <v>1465.2719999999999</v>
      </c>
      <c r="D21" s="88">
        <v>5286.701376</v>
      </c>
      <c r="E21" s="89">
        <v>6.5527237914396505E-2</v>
      </c>
    </row>
    <row r="22" spans="1:5" x14ac:dyDescent="0.25">
      <c r="A22" s="81"/>
      <c r="B22" s="91"/>
      <c r="C22" s="92"/>
      <c r="D22" s="93"/>
      <c r="E22" s="94"/>
    </row>
    <row r="23" spans="1:5" x14ac:dyDescent="0.25">
      <c r="A23" s="95" t="s">
        <v>3</v>
      </c>
      <c r="B23" s="96">
        <v>6807839.4936800003</v>
      </c>
      <c r="C23" s="96">
        <v>349253.13033999997</v>
      </c>
      <c r="D23" s="96">
        <v>8067944.7879467206</v>
      </c>
      <c r="E23" s="97">
        <v>100</v>
      </c>
    </row>
    <row r="24" spans="1:5" x14ac:dyDescent="0.25">
      <c r="A24" s="98" t="s">
        <v>19</v>
      </c>
      <c r="B24" s="99" t="s">
        <v>36</v>
      </c>
      <c r="C24" s="100"/>
      <c r="D24" s="100"/>
      <c r="E24" s="101"/>
    </row>
    <row r="25" spans="1:5" x14ac:dyDescent="0.25">
      <c r="A25" s="40"/>
      <c r="B25" s="102"/>
      <c r="C25" s="102"/>
      <c r="D25" s="102"/>
      <c r="E25" s="40"/>
    </row>
    <row r="26" spans="1:5" x14ac:dyDescent="0.25">
      <c r="A26" s="40" t="s">
        <v>20</v>
      </c>
      <c r="B26" s="41">
        <v>0.84381334684524845</v>
      </c>
      <c r="C26" s="41">
        <v>0.15618665315475155</v>
      </c>
      <c r="D26" s="40"/>
      <c r="E26" s="40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6E1F-CC7A-48E2-90F2-2CC1C542DDA9}">
  <dimension ref="A1:E26"/>
  <sheetViews>
    <sheetView workbookViewId="0">
      <selection activeCell="I18" sqref="I18"/>
    </sheetView>
  </sheetViews>
  <sheetFormatPr baseColWidth="10" defaultRowHeight="15" x14ac:dyDescent="0.25"/>
  <cols>
    <col min="1" max="1" width="46.140625" customWidth="1"/>
    <col min="2" max="2" width="17.42578125" customWidth="1"/>
  </cols>
  <sheetData>
    <row r="1" spans="1:5" ht="15.75" x14ac:dyDescent="0.25">
      <c r="A1" s="111" t="s">
        <v>37</v>
      </c>
      <c r="B1" s="111"/>
      <c r="C1" s="111"/>
      <c r="D1" s="111"/>
      <c r="E1" s="111"/>
    </row>
    <row r="2" spans="1:5" x14ac:dyDescent="0.25">
      <c r="A2" s="112" t="s">
        <v>0</v>
      </c>
      <c r="B2" s="112"/>
      <c r="C2" s="112"/>
      <c r="D2" s="112"/>
      <c r="E2" s="112"/>
    </row>
    <row r="3" spans="1:5" x14ac:dyDescent="0.25">
      <c r="A3" s="113"/>
      <c r="B3" s="113"/>
      <c r="C3" s="113"/>
      <c r="D3" s="113"/>
      <c r="E3" s="113"/>
    </row>
    <row r="4" spans="1:5" ht="45" x14ac:dyDescent="0.25">
      <c r="A4" s="70"/>
      <c r="B4" s="71" t="s">
        <v>1</v>
      </c>
      <c r="C4" s="72" t="s">
        <v>2</v>
      </c>
      <c r="D4" s="114" t="s">
        <v>3</v>
      </c>
      <c r="E4" s="115"/>
    </row>
    <row r="5" spans="1:5" x14ac:dyDescent="0.25">
      <c r="A5" s="73" t="s">
        <v>4</v>
      </c>
      <c r="B5" s="74"/>
      <c r="C5" s="74"/>
      <c r="D5" s="116" t="s">
        <v>5</v>
      </c>
      <c r="E5" s="75"/>
    </row>
    <row r="6" spans="1:5" x14ac:dyDescent="0.25">
      <c r="A6" s="76"/>
      <c r="B6" s="77" t="s">
        <v>6</v>
      </c>
      <c r="C6" s="77" t="s">
        <v>7</v>
      </c>
      <c r="D6" s="117"/>
      <c r="E6" s="77" t="s">
        <v>8</v>
      </c>
    </row>
    <row r="7" spans="1:5" x14ac:dyDescent="0.25">
      <c r="A7" s="78" t="s">
        <v>9</v>
      </c>
      <c r="B7" s="79">
        <f>SUM(B8:B12)</f>
        <v>5868520.1340699997</v>
      </c>
      <c r="C7" s="79">
        <f>SUM(C8:C12)</f>
        <v>361581.00341999996</v>
      </c>
      <c r="D7" s="79">
        <f>SUM(D8:D12)</f>
        <v>7204561.9417068996</v>
      </c>
      <c r="E7" s="80">
        <f>SUM(E8:E12)</f>
        <v>96.2866355312987</v>
      </c>
    </row>
    <row r="8" spans="1:5" x14ac:dyDescent="0.25">
      <c r="A8" s="81" t="s">
        <v>25</v>
      </c>
      <c r="B8" s="82">
        <v>5560922.2139999997</v>
      </c>
      <c r="C8" s="82"/>
      <c r="D8" s="82">
        <v>5560922.2139999997</v>
      </c>
      <c r="E8" s="83">
        <v>74.319923233315137</v>
      </c>
    </row>
    <row r="9" spans="1:5" x14ac:dyDescent="0.25">
      <c r="A9" s="81" t="s">
        <v>10</v>
      </c>
      <c r="B9" s="82">
        <v>306994.62330000004</v>
      </c>
      <c r="C9" s="82">
        <v>361188.34749999997</v>
      </c>
      <c r="D9" s="82">
        <v>1641585.5673125</v>
      </c>
      <c r="E9" s="83">
        <v>21.939259110014785</v>
      </c>
    </row>
    <row r="10" spans="1:5" x14ac:dyDescent="0.25">
      <c r="A10" s="81" t="s">
        <v>11</v>
      </c>
      <c r="B10" s="82">
        <v>602.29677000000004</v>
      </c>
      <c r="C10" s="82">
        <v>392.65592000000004</v>
      </c>
      <c r="D10" s="82">
        <v>2053.1603944000003</v>
      </c>
      <c r="E10" s="83">
        <v>2.7439823292858427E-2</v>
      </c>
    </row>
    <row r="11" spans="1:5" x14ac:dyDescent="0.25">
      <c r="A11" s="81" t="s">
        <v>12</v>
      </c>
      <c r="B11" s="82">
        <v>1</v>
      </c>
      <c r="C11" s="82"/>
      <c r="D11" s="82">
        <v>1</v>
      </c>
      <c r="E11" s="83">
        <v>1.3364675924833055E-5</v>
      </c>
    </row>
    <row r="12" spans="1:5" x14ac:dyDescent="0.25">
      <c r="A12" s="81"/>
      <c r="B12" s="82"/>
      <c r="C12" s="82"/>
      <c r="D12" s="82"/>
      <c r="E12" s="83"/>
    </row>
    <row r="13" spans="1:5" x14ac:dyDescent="0.25">
      <c r="A13" s="78" t="s">
        <v>13</v>
      </c>
      <c r="B13" s="79">
        <f>+B15</f>
        <v>272411.75469999999</v>
      </c>
      <c r="C13" s="79">
        <f>+C15</f>
        <v>1471.5675000000001</v>
      </c>
      <c r="D13" s="79">
        <f>+D15</f>
        <v>277849.1966125</v>
      </c>
      <c r="E13" s="103">
        <f>+E15</f>
        <v>3.7133644687012852</v>
      </c>
    </row>
    <row r="14" spans="1:5" x14ac:dyDescent="0.25">
      <c r="A14" s="81"/>
      <c r="B14" s="82"/>
      <c r="C14" s="82"/>
      <c r="D14" s="82"/>
      <c r="E14" s="83"/>
    </row>
    <row r="15" spans="1:5" ht="29.25" x14ac:dyDescent="0.25">
      <c r="A15" s="85" t="s">
        <v>14</v>
      </c>
      <c r="B15" s="86">
        <f>SUM(B16:B21)</f>
        <v>272411.75469999999</v>
      </c>
      <c r="C15" s="86">
        <f>SUM(C16:C21)</f>
        <v>1471.5675000000001</v>
      </c>
      <c r="D15" s="86">
        <f>SUM(D16:D21)</f>
        <v>277849.1966125</v>
      </c>
      <c r="E15" s="87">
        <f>SUM(E16:E21)</f>
        <v>3.7133644687012852</v>
      </c>
    </row>
    <row r="16" spans="1:5" x14ac:dyDescent="0.25">
      <c r="A16" s="81" t="s">
        <v>18</v>
      </c>
      <c r="B16" s="88">
        <v>166058.5141</v>
      </c>
      <c r="C16" s="88"/>
      <c r="D16" s="88">
        <v>166058.5141</v>
      </c>
      <c r="E16" s="89">
        <v>2.2193182255058206</v>
      </c>
    </row>
    <row r="17" spans="1:5" x14ac:dyDescent="0.25">
      <c r="A17" s="81" t="s">
        <v>17</v>
      </c>
      <c r="B17" s="88">
        <v>45085.713000000003</v>
      </c>
      <c r="C17" s="88"/>
      <c r="D17" s="88">
        <v>45085.713000000003</v>
      </c>
      <c r="E17" s="89">
        <v>0.60255594308503269</v>
      </c>
    </row>
    <row r="18" spans="1:5" x14ac:dyDescent="0.25">
      <c r="A18" s="81" t="s">
        <v>27</v>
      </c>
      <c r="B18" s="88">
        <v>37866.588000000003</v>
      </c>
      <c r="C18" s="88"/>
      <c r="D18" s="88">
        <v>37866.588000000003</v>
      </c>
      <c r="E18" s="89">
        <v>0.50607467699917241</v>
      </c>
    </row>
    <row r="19" spans="1:5" x14ac:dyDescent="0.25">
      <c r="A19" s="81" t="s">
        <v>22</v>
      </c>
      <c r="B19" s="88">
        <v>17470.910399999997</v>
      </c>
      <c r="C19" s="88"/>
      <c r="D19" s="88">
        <v>17470.910399999997</v>
      </c>
      <c r="E19" s="89">
        <v>0.23349305560779543</v>
      </c>
    </row>
    <row r="20" spans="1:5" x14ac:dyDescent="0.25">
      <c r="A20" s="81" t="s">
        <v>15</v>
      </c>
      <c r="B20" s="88">
        <v>5930.0291999999999</v>
      </c>
      <c r="C20" s="88"/>
      <c r="D20" s="88">
        <v>5930.0291999999999</v>
      </c>
      <c r="E20" s="89">
        <v>7.925291848279703E-2</v>
      </c>
    </row>
    <row r="21" spans="1:5" x14ac:dyDescent="0.25">
      <c r="A21" s="90" t="s">
        <v>23</v>
      </c>
      <c r="B21" s="88"/>
      <c r="C21" s="88">
        <v>1471.5675000000001</v>
      </c>
      <c r="D21" s="88">
        <v>5437.4419125000004</v>
      </c>
      <c r="E21" s="89">
        <v>7.2669649020666957E-2</v>
      </c>
    </row>
    <row r="22" spans="1:5" x14ac:dyDescent="0.25">
      <c r="A22" s="81"/>
      <c r="B22" s="91"/>
      <c r="C22" s="92"/>
      <c r="D22" s="93"/>
      <c r="E22" s="94"/>
    </row>
    <row r="23" spans="1:5" x14ac:dyDescent="0.25">
      <c r="A23" s="95" t="s">
        <v>3</v>
      </c>
      <c r="B23" s="96">
        <f>+B7+B13</f>
        <v>6140931.8887700001</v>
      </c>
      <c r="C23" s="96">
        <f>+C7+C13</f>
        <v>363052.57091999997</v>
      </c>
      <c r="D23" s="96">
        <f>+D7+D13</f>
        <v>7482411.1383193992</v>
      </c>
      <c r="E23" s="97">
        <f>+E7+E13</f>
        <v>99.999999999999986</v>
      </c>
    </row>
    <row r="24" spans="1:5" x14ac:dyDescent="0.25">
      <c r="A24" s="98" t="s">
        <v>19</v>
      </c>
      <c r="B24" s="99" t="str">
        <f>+"S/ "&amp;3.695</f>
        <v>S/ 3.695</v>
      </c>
      <c r="C24" s="100"/>
      <c r="D24" s="100"/>
      <c r="E24" s="101"/>
    </row>
    <row r="25" spans="1:5" x14ac:dyDescent="0.25">
      <c r="A25" s="40"/>
      <c r="B25" s="102"/>
      <c r="C25" s="102"/>
      <c r="D25" s="102"/>
      <c r="E25" s="40"/>
    </row>
    <row r="26" spans="1:5" x14ac:dyDescent="0.25">
      <c r="A26" s="40" t="s">
        <v>20</v>
      </c>
      <c r="B26" s="41">
        <f>+B23/D23</f>
        <v>0.82071564569884026</v>
      </c>
      <c r="C26" s="41">
        <f>1-B26</f>
        <v>0.17928435430115974</v>
      </c>
      <c r="D26" s="40"/>
      <c r="E26" s="40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4A9B8-14C9-46BC-AA5D-D7CF135CA6A5}">
  <dimension ref="A1:K26"/>
  <sheetViews>
    <sheetView tabSelected="1" workbookViewId="0">
      <selection activeCell="I11" sqref="I11"/>
    </sheetView>
  </sheetViews>
  <sheetFormatPr baseColWidth="10" defaultRowHeight="15" x14ac:dyDescent="0.25"/>
  <cols>
    <col min="1" max="1" width="35.28515625" customWidth="1"/>
    <col min="2" max="2" width="22" customWidth="1"/>
    <col min="3" max="3" width="26.42578125" customWidth="1"/>
  </cols>
  <sheetData>
    <row r="1" spans="1:5" ht="15.75" x14ac:dyDescent="0.25">
      <c r="A1" s="111" t="s">
        <v>51</v>
      </c>
      <c r="B1" s="111"/>
      <c r="C1" s="111"/>
      <c r="D1" s="111"/>
      <c r="E1" s="111"/>
    </row>
    <row r="2" spans="1:5" x14ac:dyDescent="0.25">
      <c r="A2" s="112" t="s">
        <v>0</v>
      </c>
      <c r="B2" s="112"/>
      <c r="C2" s="112"/>
      <c r="D2" s="112"/>
      <c r="E2" s="112"/>
    </row>
    <row r="3" spans="1:5" x14ac:dyDescent="0.25">
      <c r="A3" s="113"/>
      <c r="B3" s="113"/>
      <c r="C3" s="113"/>
      <c r="D3" s="113"/>
      <c r="E3" s="113"/>
    </row>
    <row r="4" spans="1:5" ht="45" x14ac:dyDescent="0.25">
      <c r="A4" s="70"/>
      <c r="B4" s="71" t="s">
        <v>1</v>
      </c>
      <c r="C4" s="72" t="s">
        <v>2</v>
      </c>
      <c r="D4" s="114" t="s">
        <v>3</v>
      </c>
      <c r="E4" s="115"/>
    </row>
    <row r="5" spans="1:5" x14ac:dyDescent="0.25">
      <c r="A5" s="73" t="s">
        <v>4</v>
      </c>
      <c r="B5" s="74"/>
      <c r="C5" s="74"/>
      <c r="D5" s="116" t="s">
        <v>5</v>
      </c>
      <c r="E5" s="75"/>
    </row>
    <row r="6" spans="1:5" x14ac:dyDescent="0.25">
      <c r="A6" s="76"/>
      <c r="B6" s="77" t="s">
        <v>6</v>
      </c>
      <c r="C6" s="77" t="s">
        <v>7</v>
      </c>
      <c r="D6" s="117"/>
      <c r="E6" s="77" t="s">
        <v>8</v>
      </c>
    </row>
    <row r="7" spans="1:5" x14ac:dyDescent="0.25">
      <c r="A7" s="78" t="s">
        <v>9</v>
      </c>
      <c r="B7" s="79">
        <v>6012375.7504599988</v>
      </c>
      <c r="C7" s="79">
        <v>362420.53388</v>
      </c>
      <c r="D7" s="79">
        <v>7387036.8354668394</v>
      </c>
      <c r="E7" s="80">
        <v>97.764220523874172</v>
      </c>
    </row>
    <row r="8" spans="1:5" x14ac:dyDescent="0.25">
      <c r="A8" s="81" t="s">
        <v>25</v>
      </c>
      <c r="B8" s="82">
        <v>5702618.7869999995</v>
      </c>
      <c r="C8" s="82"/>
      <c r="D8" s="82">
        <v>5702618.7869999995</v>
      </c>
      <c r="E8" s="83">
        <v>75.471680062445856</v>
      </c>
    </row>
    <row r="9" spans="1:5" x14ac:dyDescent="0.25">
      <c r="A9" s="81" t="s">
        <v>10</v>
      </c>
      <c r="B9" s="82">
        <v>308561.59775000002</v>
      </c>
      <c r="C9" s="82">
        <v>137683.83580999999</v>
      </c>
      <c r="D9" s="82">
        <v>830796.38697733008</v>
      </c>
      <c r="E9" s="83">
        <v>10.9952289390143</v>
      </c>
    </row>
    <row r="10" spans="1:5" x14ac:dyDescent="0.25">
      <c r="A10" s="81" t="s">
        <v>11</v>
      </c>
      <c r="B10" s="82">
        <v>1194.36571</v>
      </c>
      <c r="C10" s="82">
        <v>224736.69806999998</v>
      </c>
      <c r="D10" s="82">
        <v>853620.66148950998</v>
      </c>
      <c r="E10" s="83">
        <v>11.297298287848836</v>
      </c>
    </row>
    <row r="11" spans="1:5" x14ac:dyDescent="0.25">
      <c r="A11" s="81" t="s">
        <v>12</v>
      </c>
      <c r="B11" s="82">
        <v>1</v>
      </c>
      <c r="C11" s="82"/>
      <c r="D11" s="82">
        <v>1</v>
      </c>
      <c r="E11" s="83">
        <v>1.3234565185120775E-5</v>
      </c>
    </row>
    <row r="12" spans="1:5" x14ac:dyDescent="0.25">
      <c r="A12" s="81"/>
      <c r="B12" s="82"/>
      <c r="C12" s="82"/>
      <c r="D12" s="82"/>
      <c r="E12" s="83"/>
    </row>
    <row r="13" spans="1:5" x14ac:dyDescent="0.25">
      <c r="A13" s="78" t="s">
        <v>13</v>
      </c>
      <c r="B13" s="79">
        <v>163404.6648</v>
      </c>
      <c r="C13" s="79">
        <v>1458.0015000000001</v>
      </c>
      <c r="D13" s="79">
        <v>168934.8644895</v>
      </c>
      <c r="E13" s="103">
        <v>2.2357794761258321</v>
      </c>
    </row>
    <row r="14" spans="1:5" x14ac:dyDescent="0.25">
      <c r="A14" s="81"/>
      <c r="B14" s="82"/>
      <c r="C14" s="82"/>
      <c r="D14" s="82"/>
      <c r="E14" s="83"/>
    </row>
    <row r="15" spans="1:5" ht="29.25" x14ac:dyDescent="0.25">
      <c r="A15" s="85" t="s">
        <v>14</v>
      </c>
      <c r="B15" s="86">
        <v>163404.6648</v>
      </c>
      <c r="C15" s="86">
        <v>1458.0015000000001</v>
      </c>
      <c r="D15" s="86">
        <v>168934.8644895</v>
      </c>
      <c r="E15" s="87">
        <v>2.2357794761258321</v>
      </c>
    </row>
    <row r="16" spans="1:5" x14ac:dyDescent="0.25">
      <c r="A16" s="81" t="s">
        <v>18</v>
      </c>
      <c r="B16" s="88">
        <v>58407.964999999997</v>
      </c>
      <c r="C16" s="88"/>
      <c r="D16" s="88">
        <v>58407.964999999997</v>
      </c>
      <c r="E16" s="89">
        <v>0.77300402012275271</v>
      </c>
    </row>
    <row r="17" spans="1:11" x14ac:dyDescent="0.25">
      <c r="A17" s="81" t="s">
        <v>17</v>
      </c>
      <c r="B17" s="88">
        <v>44426.883000000002</v>
      </c>
      <c r="C17" s="88"/>
      <c r="D17" s="88">
        <v>44426.883000000002</v>
      </c>
      <c r="E17" s="89">
        <v>0.58797047903523403</v>
      </c>
      <c r="I17" s="123"/>
      <c r="K17" s="124"/>
    </row>
    <row r="18" spans="1:11" x14ac:dyDescent="0.25">
      <c r="A18" s="81" t="s">
        <v>27</v>
      </c>
      <c r="B18" s="88">
        <v>37305.142799999994</v>
      </c>
      <c r="C18" s="88"/>
      <c r="D18" s="88">
        <v>37305.142799999994</v>
      </c>
      <c r="E18" s="89">
        <v>0.49371734412683888</v>
      </c>
    </row>
    <row r="19" spans="1:11" x14ac:dyDescent="0.25">
      <c r="A19" s="81" t="s">
        <v>22</v>
      </c>
      <c r="B19" s="88">
        <v>17323.7716</v>
      </c>
      <c r="C19" s="88"/>
      <c r="D19" s="88">
        <v>17323.7716</v>
      </c>
      <c r="E19" s="89">
        <v>0.229272584492344</v>
      </c>
    </row>
    <row r="20" spans="1:11" x14ac:dyDescent="0.25">
      <c r="A20" s="81" t="s">
        <v>15</v>
      </c>
      <c r="B20" s="88">
        <v>5940.9023999999999</v>
      </c>
      <c r="C20" s="88"/>
      <c r="D20" s="88">
        <v>5940.9023999999999</v>
      </c>
      <c r="E20" s="89">
        <v>7.862526007124046E-2</v>
      </c>
    </row>
    <row r="21" spans="1:11" x14ac:dyDescent="0.25">
      <c r="A21" s="90" t="s">
        <v>23</v>
      </c>
      <c r="B21" s="88"/>
      <c r="C21" s="88">
        <v>1458.0015000000001</v>
      </c>
      <c r="D21" s="88">
        <v>5530.1996895000002</v>
      </c>
      <c r="E21" s="89">
        <v>7.3189788277422424E-2</v>
      </c>
    </row>
    <row r="22" spans="1:11" x14ac:dyDescent="0.25">
      <c r="A22" s="81"/>
      <c r="B22" s="91"/>
      <c r="C22" s="92"/>
      <c r="D22" s="93"/>
      <c r="E22" s="94"/>
    </row>
    <row r="23" spans="1:11" x14ac:dyDescent="0.25">
      <c r="A23" s="95" t="s">
        <v>3</v>
      </c>
      <c r="B23" s="96">
        <v>6175780.4152599992</v>
      </c>
      <c r="C23" s="96">
        <v>363878.53538000002</v>
      </c>
      <c r="D23" s="96">
        <v>7555971.6999563398</v>
      </c>
      <c r="E23" s="97">
        <v>100</v>
      </c>
    </row>
    <row r="24" spans="1:11" x14ac:dyDescent="0.25">
      <c r="A24" s="98" t="s">
        <v>19</v>
      </c>
      <c r="B24" s="99" t="s">
        <v>52</v>
      </c>
      <c r="C24" s="100"/>
      <c r="D24" s="100"/>
      <c r="E24" s="101"/>
    </row>
    <row r="25" spans="1:11" x14ac:dyDescent="0.25">
      <c r="A25" s="40"/>
      <c r="B25" s="102"/>
      <c r="C25" s="102"/>
      <c r="D25" s="102"/>
      <c r="E25" s="40"/>
    </row>
    <row r="26" spans="1:11" x14ac:dyDescent="0.25">
      <c r="A26" s="40" t="s">
        <v>20</v>
      </c>
      <c r="B26" s="41">
        <v>0.81733768474750701</v>
      </c>
      <c r="C26" s="41">
        <v>0.18266231525249299</v>
      </c>
      <c r="D26" s="102"/>
      <c r="E26" s="40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Carrion</dc:creator>
  <cp:lastModifiedBy>Carlos Carrion Marotta</cp:lastModifiedBy>
  <dcterms:created xsi:type="dcterms:W3CDTF">2016-07-05T15:03:37Z</dcterms:created>
  <dcterms:modified xsi:type="dcterms:W3CDTF">2024-02-07T19:55:58Z</dcterms:modified>
</cp:coreProperties>
</file>