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positorio-FSD\EEFF\EEFF-WEB\"/>
    </mc:Choice>
  </mc:AlternateContent>
  <xr:revisionPtr revIDLastSave="0" documentId="13_ncr:1_{21ACB241-7B65-4CA3-AB8E-9B2B8AD3AC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ero" sheetId="30" r:id="rId1"/>
    <sheet name="Febrero" sheetId="31" r:id="rId2"/>
    <sheet name="Marzo" sheetId="32" r:id="rId3"/>
    <sheet name="Abril" sheetId="33" r:id="rId4"/>
    <sheet name="Mayo" sheetId="34" r:id="rId5"/>
    <sheet name="Junio" sheetId="35" r:id="rId6"/>
    <sheet name="Julio" sheetId="36" r:id="rId7"/>
    <sheet name="Agosto" sheetId="3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30" l="1"/>
  <c r="E24" i="30" s="1"/>
  <c r="D18" i="30"/>
  <c r="B18" i="30"/>
  <c r="E16" i="30"/>
  <c r="D16" i="30"/>
  <c r="B16" i="30"/>
  <c r="E12" i="30"/>
  <c r="D12" i="30"/>
  <c r="C12" i="30"/>
  <c r="E7" i="30"/>
  <c r="D7" i="30"/>
  <c r="D24" i="30" s="1"/>
  <c r="C7" i="30"/>
  <c r="C24" i="30" s="1"/>
  <c r="B7" i="30"/>
  <c r="B24" i="30" s="1"/>
  <c r="B27" i="30" s="1"/>
  <c r="C27" i="30" s="1"/>
  <c r="E22" i="37"/>
  <c r="D22" i="37"/>
  <c r="B22" i="37"/>
  <c r="E18" i="37"/>
  <c r="D18" i="37"/>
  <c r="B18" i="37"/>
  <c r="E16" i="37"/>
  <c r="D16" i="37"/>
  <c r="B16" i="37"/>
  <c r="B27" i="37" s="1"/>
  <c r="E12" i="37"/>
  <c r="E27" i="37" s="1"/>
  <c r="D12" i="37"/>
  <c r="D27" i="37" s="1"/>
  <c r="C12" i="37"/>
  <c r="C27" i="37" s="1"/>
  <c r="E7" i="37"/>
  <c r="D7" i="37"/>
  <c r="C7" i="37"/>
  <c r="B7" i="37"/>
  <c r="E22" i="36"/>
  <c r="D22" i="36"/>
  <c r="B22" i="36"/>
  <c r="E18" i="36"/>
  <c r="D18" i="36"/>
  <c r="B18" i="36"/>
  <c r="E16" i="36"/>
  <c r="D16" i="36"/>
  <c r="B16" i="36"/>
  <c r="E12" i="36"/>
  <c r="D12" i="36"/>
  <c r="C12" i="36"/>
  <c r="E7" i="36"/>
  <c r="E28" i="36" s="1"/>
  <c r="D7" i="36"/>
  <c r="D28" i="36" s="1"/>
  <c r="C7" i="36"/>
  <c r="C28" i="36" s="1"/>
  <c r="B7" i="36"/>
  <c r="B28" i="36" s="1"/>
  <c r="B31" i="36" s="1"/>
  <c r="C31" i="36" s="1"/>
  <c r="E22" i="35"/>
  <c r="D22" i="35"/>
  <c r="B22" i="35"/>
  <c r="E18" i="35"/>
  <c r="D18" i="35"/>
  <c r="B18" i="35"/>
  <c r="E16" i="35"/>
  <c r="D16" i="35"/>
  <c r="B16" i="35"/>
  <c r="E12" i="35"/>
  <c r="D12" i="35"/>
  <c r="C12" i="35"/>
  <c r="E7" i="35"/>
  <c r="E28" i="35" s="1"/>
  <c r="D7" i="35"/>
  <c r="D28" i="35" s="1"/>
  <c r="C7" i="35"/>
  <c r="C28" i="35" s="1"/>
  <c r="B7" i="35"/>
  <c r="B28" i="35" s="1"/>
  <c r="B31" i="35" s="1"/>
  <c r="C31" i="35" s="1"/>
  <c r="E22" i="34"/>
  <c r="D22" i="34"/>
  <c r="B22" i="34"/>
  <c r="E18" i="34"/>
  <c r="D18" i="34"/>
  <c r="B18" i="34"/>
  <c r="E16" i="34"/>
  <c r="D16" i="34"/>
  <c r="B16" i="34"/>
  <c r="E12" i="34"/>
  <c r="D12" i="34"/>
  <c r="C12" i="34"/>
  <c r="E7" i="34"/>
  <c r="E29" i="34" s="1"/>
  <c r="D7" i="34"/>
  <c r="D29" i="34" s="1"/>
  <c r="C7" i="34"/>
  <c r="C29" i="34" s="1"/>
  <c r="B7" i="34"/>
  <c r="B29" i="34" s="1"/>
  <c r="B32" i="34" s="1"/>
  <c r="C32" i="34" s="1"/>
  <c r="E29" i="33"/>
  <c r="D29" i="33"/>
  <c r="C29" i="33"/>
  <c r="E22" i="33"/>
  <c r="D22" i="33"/>
  <c r="B22" i="33"/>
  <c r="E18" i="33"/>
  <c r="D18" i="33"/>
  <c r="B18" i="33"/>
  <c r="E16" i="33"/>
  <c r="D16" i="33"/>
  <c r="B16" i="33"/>
  <c r="E12" i="33"/>
  <c r="D12" i="33"/>
  <c r="C12" i="33"/>
  <c r="E7" i="33"/>
  <c r="D7" i="33"/>
  <c r="C7" i="33"/>
  <c r="B7" i="33"/>
  <c r="B29" i="33" s="1"/>
  <c r="B32" i="33" s="1"/>
  <c r="C32" i="33" s="1"/>
  <c r="C30" i="32"/>
  <c r="B30" i="32"/>
  <c r="E27" i="32"/>
  <c r="D27" i="32"/>
  <c r="C27" i="32"/>
  <c r="B27" i="32"/>
  <c r="E21" i="32"/>
  <c r="D21" i="32"/>
  <c r="B21" i="32"/>
  <c r="E18" i="32"/>
  <c r="D18" i="32"/>
  <c r="B18" i="32"/>
  <c r="E16" i="32"/>
  <c r="D16" i="32"/>
  <c r="B16" i="32"/>
  <c r="E12" i="32"/>
  <c r="D12" i="32"/>
  <c r="C12" i="32"/>
  <c r="E7" i="32"/>
  <c r="D7" i="32"/>
  <c r="C7" i="32"/>
  <c r="B7" i="32"/>
  <c r="C27" i="31"/>
  <c r="B27" i="31"/>
  <c r="E24" i="31"/>
  <c r="D24" i="31"/>
  <c r="C24" i="31"/>
  <c r="B24" i="31"/>
  <c r="E18" i="31"/>
  <c r="D18" i="31"/>
  <c r="B18" i="31"/>
  <c r="E16" i="31"/>
  <c r="D16" i="31"/>
  <c r="B16" i="31"/>
  <c r="E12" i="31"/>
  <c r="D12" i="31"/>
  <c r="C12" i="31"/>
  <c r="E7" i="31"/>
  <c r="D7" i="31"/>
  <c r="C7" i="31"/>
  <c r="B7" i="31"/>
  <c r="B30" i="37" l="1"/>
  <c r="C30" i="37" s="1"/>
</calcChain>
</file>

<file path=xl/sharedStrings.xml><?xml version="1.0" encoding="utf-8"?>
<sst xmlns="http://schemas.openxmlformats.org/spreadsheetml/2006/main" count="233" uniqueCount="35">
  <si>
    <t>(A VALORES DE MERCADO. EN MILES)</t>
  </si>
  <si>
    <t>MONEDA NACIONAL</t>
  </si>
  <si>
    <t>MONEDA EXTRANJERA</t>
  </si>
  <si>
    <t>TOTAL</t>
  </si>
  <si>
    <t>INSTRUMENTOS</t>
  </si>
  <si>
    <t>En S/.</t>
  </si>
  <si>
    <t>S/.</t>
  </si>
  <si>
    <t>US$</t>
  </si>
  <si>
    <t>%</t>
  </si>
  <si>
    <t>BCRP</t>
  </si>
  <si>
    <t>OTROS VALORES DE RENTA FIJA</t>
  </si>
  <si>
    <t>Bonos locales</t>
  </si>
  <si>
    <t>Luz del Sur</t>
  </si>
  <si>
    <t>Ministerio de Economía y Finanzas</t>
  </si>
  <si>
    <t xml:space="preserve">Tipo de Cambio: </t>
  </si>
  <si>
    <t>Composición por monedas:</t>
  </si>
  <si>
    <t>Alicorp</t>
  </si>
  <si>
    <t>CAF Banco de Desarrollo de América    Latina y el Caribe</t>
  </si>
  <si>
    <t>Fondo Latinoamericano de Reservas</t>
  </si>
  <si>
    <t xml:space="preserve">   CDBCRP</t>
  </si>
  <si>
    <t xml:space="preserve">   Cuenta corriente</t>
  </si>
  <si>
    <t xml:space="preserve">   Fondo de caja chica</t>
  </si>
  <si>
    <t>DEPOSITOS EN EL EXTERIOR</t>
  </si>
  <si>
    <t>Pluz Energía Perú</t>
  </si>
  <si>
    <t>RECURSOS AL 28 DE FEBRERO DE 2026</t>
  </si>
  <si>
    <t>Primax</t>
  </si>
  <si>
    <t>RECURSOS AL 31 DE MARZO DE 2026</t>
  </si>
  <si>
    <t>Papeles comerciales</t>
  </si>
  <si>
    <t>RECURSOS AL 30 DE ABRILDE 2026</t>
  </si>
  <si>
    <t>Engie</t>
  </si>
  <si>
    <t>RECURSOS AL 31 DE MAYO DE 2026</t>
  </si>
  <si>
    <t>RECURSOS AL 30 DE JUNIO DE 2026</t>
  </si>
  <si>
    <t>RECURSOS AL 31 DE JULIO DE 2026</t>
  </si>
  <si>
    <t>RECURSOS AL 31 DE AGOSTO DE 2026</t>
  </si>
  <si>
    <t>RECURSOS AL 31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</si>
</sst>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0.0"/>
    <numFmt numFmtId="166" formatCode="0.0%"/>
    <numFmt numFmtId="167" formatCode="_-* #,##0_-;\-* #,##0_-;_-* &quot;-&quot;??_-;_-@_-"/>
    <numFmt numFmtId="168" formatCode="_ * #,##0_ ;_ * \-#,##0_ ;_ * &quot;-&quot;_ ;_ @_ "/>
    <numFmt numFmtId="169" formatCode="_ * #,##0.0_ ;_ * \-#,##0.0_ ;_ * &quot;-&quot;?_ ;_ @_ "/>
    <numFmt numFmtId="170" formatCode="_ * #,##0.0_ ;_ * \-#,##0.0_ ;_ * &quot;-&quot;??_ ;_ @_ "/>
    <numFmt numFmtId="171" formatCode="_ * #,##0.0_ ;_ * \-#,##0.0_ ;_ * &quot;-&quot;_ ;_ @_ "/>
    <numFmt numFmtId="172" formatCode="&quot;S/&quot;\ #,##0.000"/>
    <numFmt numFmtId="173" formatCode="_ * #,##0_ ;_ * \-#,##0_ ;_ * &quot;-&quot;?_ ;_ @_ "/>
    <numFmt numFmtId="174" formatCode="_-* #,##0.0_-;\-* #,##0.0_-;_-* &quot;-&quot;??_-;_-@_-"/>
    <numFmt numFmtId="175" formatCode="_-* #,##0.0_-;\-* #,##0.0_-;_-* &quot;-&quot;?_-;_-@_-"/>
    <numFmt numFmtId="176" formatCode="#,##0_ ;\-#,##0\ "/>
    <numFmt numFmtId="177" formatCode="_ * #,##0_ ;_ * \-#,##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1"/>
      <scheme val="major"/>
    </font>
  </fonts>
  <fills count="35">
    <fill>
      <patternFill patternType="none"/>
    </fill>
    <fill>
      <patternFill patternType="gray125"/>
    </fill>
    <fill>
      <patternFill patternType="solid">
        <fgColor indexed="65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164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3" fillId="28" borderId="0" applyNumberFormat="0" applyBorder="0" applyAlignment="0" applyProtection="0"/>
    <xf numFmtId="0" fontId="16" fillId="29" borderId="15" applyNumberFormat="0" applyAlignment="0" applyProtection="0"/>
    <xf numFmtId="0" fontId="18" fillId="30" borderId="18" applyNumberFormat="0" applyAlignment="0" applyProtection="0"/>
    <xf numFmtId="0" fontId="20" fillId="0" borderId="0" applyNumberFormat="0" applyFill="0" applyBorder="0" applyAlignment="0" applyProtection="0"/>
    <xf numFmtId="0" fontId="12" fillId="31" borderId="0" applyNumberFormat="0" applyBorder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4" fillId="32" borderId="15" applyNumberFormat="0" applyAlignment="0" applyProtection="0"/>
    <xf numFmtId="0" fontId="17" fillId="0" borderId="17" applyNumberFormat="0" applyFill="0" applyAlignment="0" applyProtection="0"/>
    <xf numFmtId="0" fontId="1" fillId="33" borderId="19" applyNumberFormat="0" applyFont="0" applyAlignment="0" applyProtection="0"/>
    <xf numFmtId="0" fontId="15" fillId="29" borderId="16" applyNumberFormat="0" applyAlignment="0" applyProtection="0"/>
    <xf numFmtId="0" fontId="2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6" fillId="2" borderId="2" xfId="0" quotePrefix="1" applyFont="1" applyFill="1" applyBorder="1"/>
    <xf numFmtId="0" fontId="0" fillId="3" borderId="0" xfId="0" applyFill="1"/>
    <xf numFmtId="166" fontId="1" fillId="3" borderId="0" xfId="41" applyNumberFormat="1" applyFont="1" applyFill="1" applyAlignment="1">
      <alignment horizontal="right"/>
    </xf>
    <xf numFmtId="3" fontId="5" fillId="34" borderId="2" xfId="0" applyNumberFormat="1" applyFont="1" applyFill="1" applyBorder="1"/>
    <xf numFmtId="0" fontId="6" fillId="2" borderId="2" xfId="0" quotePrefix="1" applyFont="1" applyFill="1" applyBorder="1" applyAlignment="1">
      <alignment horizontal="left" wrapText="1"/>
    </xf>
    <xf numFmtId="167" fontId="1" fillId="0" borderId="0" xfId="1" applyNumberFormat="1" applyFont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2" xfId="0" applyFont="1" applyFill="1" applyBorder="1"/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2" borderId="2" xfId="0" applyFont="1" applyFill="1" applyBorder="1"/>
    <xf numFmtId="168" fontId="5" fillId="2" borderId="6" xfId="0" applyNumberFormat="1" applyFont="1" applyFill="1" applyBorder="1"/>
    <xf numFmtId="169" fontId="5" fillId="2" borderId="6" xfId="0" applyNumberFormat="1" applyFont="1" applyFill="1" applyBorder="1"/>
    <xf numFmtId="0" fontId="6" fillId="2" borderId="2" xfId="0" applyFont="1" applyFill="1" applyBorder="1"/>
    <xf numFmtId="168" fontId="6" fillId="2" borderId="6" xfId="0" applyNumberFormat="1" applyFont="1" applyFill="1" applyBorder="1"/>
    <xf numFmtId="169" fontId="6" fillId="2" borderId="6" xfId="0" applyNumberFormat="1" applyFont="1" applyFill="1" applyBorder="1" applyAlignment="1">
      <alignment horizontal="right"/>
    </xf>
    <xf numFmtId="3" fontId="6" fillId="2" borderId="6" xfId="0" applyNumberFormat="1" applyFont="1" applyFill="1" applyBorder="1"/>
    <xf numFmtId="3" fontId="6" fillId="2" borderId="2" xfId="0" applyNumberFormat="1" applyFont="1" applyFill="1" applyBorder="1"/>
    <xf numFmtId="165" fontId="6" fillId="2" borderId="6" xfId="0" applyNumberFormat="1" applyFont="1" applyFill="1" applyBorder="1" applyAlignment="1">
      <alignment horizontal="right"/>
    </xf>
    <xf numFmtId="168" fontId="7" fillId="2" borderId="2" xfId="0" applyNumberFormat="1" applyFont="1" applyFill="1" applyBorder="1"/>
    <xf numFmtId="168" fontId="5" fillId="2" borderId="2" xfId="0" applyNumberFormat="1" applyFont="1" applyFill="1" applyBorder="1"/>
    <xf numFmtId="3" fontId="5" fillId="2" borderId="6" xfId="0" applyNumberFormat="1" applyFont="1" applyFill="1" applyBorder="1"/>
    <xf numFmtId="168" fontId="6" fillId="2" borderId="2" xfId="0" applyNumberFormat="1" applyFont="1" applyFill="1" applyBorder="1"/>
    <xf numFmtId="170" fontId="6" fillId="2" borderId="6" xfId="0" applyNumberFormat="1" applyFont="1" applyFill="1" applyBorder="1" applyAlignment="1">
      <alignment horizontal="right"/>
    </xf>
    <xf numFmtId="3" fontId="5" fillId="2" borderId="2" xfId="0" applyNumberFormat="1" applyFont="1" applyFill="1" applyBorder="1"/>
    <xf numFmtId="170" fontId="5" fillId="2" borderId="6" xfId="0" applyNumberFormat="1" applyFont="1" applyFill="1" applyBorder="1" applyAlignment="1">
      <alignment horizontal="right"/>
    </xf>
    <xf numFmtId="0" fontId="0" fillId="0" borderId="6" xfId="0" applyBorder="1"/>
    <xf numFmtId="0" fontId="7" fillId="2" borderId="2" xfId="0" applyFont="1" applyFill="1" applyBorder="1" applyAlignment="1">
      <alignment wrapText="1"/>
    </xf>
    <xf numFmtId="0" fontId="5" fillId="2" borderId="11" xfId="0" applyFont="1" applyFill="1" applyBorder="1"/>
    <xf numFmtId="168" fontId="5" fillId="2" borderId="11" xfId="0" applyNumberFormat="1" applyFont="1" applyFill="1" applyBorder="1"/>
    <xf numFmtId="168" fontId="5" fillId="2" borderId="20" xfId="0" applyNumberFormat="1" applyFont="1" applyFill="1" applyBorder="1"/>
    <xf numFmtId="0" fontId="8" fillId="2" borderId="0" xfId="0" applyFont="1" applyFill="1"/>
    <xf numFmtId="3" fontId="4" fillId="2" borderId="0" xfId="0" applyNumberFormat="1" applyFont="1" applyFill="1"/>
    <xf numFmtId="4" fontId="4" fillId="2" borderId="0" xfId="0" applyNumberFormat="1" applyFont="1" applyFill="1"/>
    <xf numFmtId="165" fontId="5" fillId="2" borderId="6" xfId="0" applyNumberFormat="1" applyFont="1" applyFill="1" applyBorder="1" applyAlignment="1">
      <alignment horizontal="right"/>
    </xf>
    <xf numFmtId="171" fontId="5" fillId="2" borderId="11" xfId="0" applyNumberFormat="1" applyFont="1" applyFill="1" applyBorder="1"/>
    <xf numFmtId="172" fontId="4" fillId="2" borderId="0" xfId="0" applyNumberFormat="1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7" fontId="1" fillId="0" borderId="0" xfId="1" applyNumberFormat="1" applyFont="1" applyBorder="1"/>
    <xf numFmtId="0" fontId="6" fillId="2" borderId="0" xfId="0" applyFont="1" applyFill="1" applyAlignment="1">
      <alignment horizontal="center"/>
    </xf>
    <xf numFmtId="169" fontId="5" fillId="2" borderId="0" xfId="0" applyNumberFormat="1" applyFont="1" applyFill="1"/>
    <xf numFmtId="173" fontId="6" fillId="2" borderId="0" xfId="0" applyNumberFormat="1" applyFont="1" applyFill="1" applyAlignment="1">
      <alignment horizontal="right"/>
    </xf>
    <xf numFmtId="174" fontId="1" fillId="0" borderId="0" xfId="1" applyNumberFormat="1" applyFont="1" applyBorder="1"/>
    <xf numFmtId="3" fontId="0" fillId="0" borderId="0" xfId="0" applyNumberFormat="1"/>
    <xf numFmtId="174" fontId="5" fillId="2" borderId="2" xfId="1" applyNumberFormat="1" applyFont="1" applyFill="1" applyBorder="1" applyAlignment="1">
      <alignment horizontal="right"/>
    </xf>
    <xf numFmtId="168" fontId="0" fillId="0" borderId="0" xfId="0" applyNumberFormat="1"/>
    <xf numFmtId="175" fontId="0" fillId="0" borderId="0" xfId="0" applyNumberFormat="1"/>
    <xf numFmtId="174" fontId="1" fillId="0" borderId="0" xfId="1" applyNumberFormat="1" applyFont="1"/>
    <xf numFmtId="165" fontId="6" fillId="2" borderId="6" xfId="0" applyNumberFormat="1" applyFont="1" applyFill="1" applyBorder="1"/>
    <xf numFmtId="169" fontId="6" fillId="2" borderId="2" xfId="0" applyNumberFormat="1" applyFont="1" applyFill="1" applyBorder="1" applyAlignment="1">
      <alignment horizontal="right"/>
    </xf>
    <xf numFmtId="3" fontId="5" fillId="34" borderId="6" xfId="0" applyNumberFormat="1" applyFont="1" applyFill="1" applyBorder="1"/>
    <xf numFmtId="174" fontId="6" fillId="2" borderId="6" xfId="1" applyNumberFormat="1" applyFont="1" applyFill="1" applyBorder="1" applyAlignment="1">
      <alignment horizontal="right"/>
    </xf>
    <xf numFmtId="174" fontId="5" fillId="2" borderId="11" xfId="1" applyNumberFormat="1" applyFont="1" applyFill="1" applyBorder="1"/>
    <xf numFmtId="176" fontId="5" fillId="2" borderId="2" xfId="0" applyNumberFormat="1" applyFont="1" applyFill="1" applyBorder="1" applyAlignment="1">
      <alignment horizontal="right"/>
    </xf>
    <xf numFmtId="0" fontId="6" fillId="2" borderId="6" xfId="0" applyFont="1" applyFill="1" applyBorder="1"/>
    <xf numFmtId="165" fontId="5" fillId="2" borderId="6" xfId="0" applyNumberFormat="1" applyFont="1" applyFill="1" applyBorder="1"/>
    <xf numFmtId="3" fontId="7" fillId="2" borderId="2" xfId="0" applyNumberFormat="1" applyFont="1" applyFill="1" applyBorder="1"/>
    <xf numFmtId="3" fontId="5" fillId="2" borderId="2" xfId="0" applyNumberFormat="1" applyFont="1" applyFill="1" applyBorder="1" applyAlignment="1">
      <alignment horizontal="right"/>
    </xf>
    <xf numFmtId="165" fontId="7" fillId="2" borderId="2" xfId="1" applyNumberFormat="1" applyFont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3" fontId="5" fillId="2" borderId="11" xfId="0" applyNumberFormat="1" applyFont="1" applyFill="1" applyBorder="1"/>
    <xf numFmtId="165" fontId="5" fillId="2" borderId="11" xfId="1" applyNumberFormat="1" applyFont="1" applyFill="1" applyBorder="1"/>
    <xf numFmtId="165" fontId="5" fillId="2" borderId="2" xfId="1" applyNumberFormat="1" applyFont="1" applyFill="1" applyBorder="1" applyAlignment="1">
      <alignment horizontal="right"/>
    </xf>
    <xf numFmtId="3" fontId="6" fillId="2" borderId="0" xfId="0" applyNumberFormat="1" applyFont="1" applyFill="1"/>
    <xf numFmtId="167" fontId="6" fillId="2" borderId="0" xfId="1" applyNumberFormat="1" applyFont="1" applyFill="1" applyBorder="1" applyAlignment="1">
      <alignment horizontal="right"/>
    </xf>
    <xf numFmtId="177" fontId="1" fillId="0" borderId="6" xfId="1" applyNumberFormat="1" applyFont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165" fontId="6" fillId="2" borderId="2" xfId="0" applyNumberFormat="1" applyFont="1" applyFill="1" applyBorder="1"/>
  </cellXfs>
  <cellStyles count="4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" xfId="35" xr:uid="{00000000-0005-0000-0000-000021000000}"/>
    <cellStyle name="Linked Cell" xfId="36" xr:uid="{00000000-0005-0000-0000-000022000000}"/>
    <cellStyle name="Millares" xfId="1" builtinId="3"/>
    <cellStyle name="Normal" xfId="0" builtinId="0"/>
    <cellStyle name="Note" xfId="37" xr:uid="{00000000-0005-0000-0000-000025000000}"/>
    <cellStyle name="Output" xfId="38" xr:uid="{00000000-0005-0000-0000-000026000000}"/>
    <cellStyle name="Porcentaje" xfId="41" builtinId="5"/>
    <cellStyle name="Title" xfId="39" xr:uid="{00000000-0005-0000-0000-000028000000}"/>
    <cellStyle name="Warning Text" xfId="40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D2C23-4260-44EA-B182-E9C3789E9DD9}">
  <dimension ref="A1:E27"/>
  <sheetViews>
    <sheetView tabSelected="1" workbookViewId="0">
      <selection activeCell="F3" sqref="F3"/>
    </sheetView>
  </sheetViews>
  <sheetFormatPr baseColWidth="10" defaultRowHeight="14.4" x14ac:dyDescent="0.3"/>
  <cols>
    <col min="1" max="1" width="35" customWidth="1"/>
    <col min="2" max="2" width="20.77734375" customWidth="1"/>
    <col min="4" max="4" width="18.21875" customWidth="1"/>
  </cols>
  <sheetData>
    <row r="1" spans="1:5" ht="15.6" x14ac:dyDescent="0.3">
      <c r="A1" s="74" t="s">
        <v>34</v>
      </c>
      <c r="B1" s="74"/>
      <c r="C1" s="74"/>
      <c r="D1" s="74"/>
      <c r="E1" s="74"/>
    </row>
    <row r="2" spans="1:5" x14ac:dyDescent="0.3">
      <c r="A2" s="75" t="s">
        <v>0</v>
      </c>
      <c r="B2" s="75"/>
      <c r="C2" s="75"/>
      <c r="D2" s="75"/>
      <c r="E2" s="75"/>
    </row>
    <row r="3" spans="1:5" x14ac:dyDescent="0.3">
      <c r="A3" s="76"/>
      <c r="B3" s="76"/>
      <c r="C3" s="76"/>
      <c r="D3" s="76"/>
      <c r="E3" s="76"/>
    </row>
    <row r="4" spans="1:5" ht="42" x14ac:dyDescent="0.3">
      <c r="A4" s="9"/>
      <c r="B4" s="10" t="s">
        <v>1</v>
      </c>
      <c r="C4" s="11" t="s">
        <v>2</v>
      </c>
      <c r="D4" s="77" t="s">
        <v>3</v>
      </c>
      <c r="E4" s="78"/>
    </row>
    <row r="5" spans="1:5" x14ac:dyDescent="0.3">
      <c r="A5" s="12" t="s">
        <v>4</v>
      </c>
      <c r="B5" s="13"/>
      <c r="C5" s="13"/>
      <c r="D5" s="79" t="s">
        <v>5</v>
      </c>
      <c r="E5" s="14"/>
    </row>
    <row r="6" spans="1:5" x14ac:dyDescent="0.3">
      <c r="A6" s="15"/>
      <c r="B6" s="16" t="s">
        <v>6</v>
      </c>
      <c r="C6" s="16" t="s">
        <v>7</v>
      </c>
      <c r="D6" s="80"/>
      <c r="E6" s="16" t="s">
        <v>8</v>
      </c>
    </row>
    <row r="7" spans="1:5" x14ac:dyDescent="0.3">
      <c r="A7" s="17" t="s">
        <v>9</v>
      </c>
      <c r="B7" s="18">
        <f>+B8+B9+B10</f>
        <v>8896174.9912200011</v>
      </c>
      <c r="C7" s="18">
        <f>+C8+C9+C10</f>
        <v>552.72753</v>
      </c>
      <c r="D7" s="18">
        <f>SUM(D8:D10)</f>
        <v>8898027.7339005601</v>
      </c>
      <c r="E7" s="19">
        <f>SUM(E8:E10)</f>
        <v>83.34876330470091</v>
      </c>
    </row>
    <row r="8" spans="1:5" x14ac:dyDescent="0.3">
      <c r="A8" s="20" t="s">
        <v>19</v>
      </c>
      <c r="B8" s="21">
        <v>8571620.5940000005</v>
      </c>
      <c r="C8" s="21"/>
      <c r="D8" s="21">
        <v>8571620.5940000005</v>
      </c>
      <c r="E8" s="22">
        <v>80.29127323407711</v>
      </c>
    </row>
    <row r="9" spans="1:5" x14ac:dyDescent="0.3">
      <c r="A9" s="20" t="s">
        <v>20</v>
      </c>
      <c r="B9" s="21">
        <v>324553.39721999998</v>
      </c>
      <c r="C9" s="21">
        <v>552.72753</v>
      </c>
      <c r="D9" s="21">
        <v>326406.13990055997</v>
      </c>
      <c r="E9" s="22">
        <v>3.0574807035184386</v>
      </c>
    </row>
    <row r="10" spans="1:5" x14ac:dyDescent="0.3">
      <c r="A10" s="20" t="s">
        <v>21</v>
      </c>
      <c r="B10" s="21">
        <v>1</v>
      </c>
      <c r="C10" s="21"/>
      <c r="D10" s="21">
        <v>1</v>
      </c>
      <c r="E10" s="22">
        <v>9.3671053628154914E-6</v>
      </c>
    </row>
    <row r="11" spans="1:5" x14ac:dyDescent="0.3">
      <c r="A11" s="20"/>
      <c r="B11" s="23"/>
      <c r="C11" s="24"/>
      <c r="D11" s="23"/>
      <c r="E11" s="25"/>
    </row>
    <row r="12" spans="1:5" x14ac:dyDescent="0.3">
      <c r="A12" s="17" t="s">
        <v>22</v>
      </c>
      <c r="B12" s="26"/>
      <c r="C12" s="27">
        <f>+C13+C14</f>
        <v>487351.69567000004</v>
      </c>
      <c r="D12" s="28">
        <f>+D13+D14</f>
        <v>1633602.88388584</v>
      </c>
      <c r="E12" s="41">
        <f>(+E13+E14)</f>
        <v>15.302130334357905</v>
      </c>
    </row>
    <row r="13" spans="1:5" x14ac:dyDescent="0.3">
      <c r="A13" s="1" t="s">
        <v>18</v>
      </c>
      <c r="B13" s="23"/>
      <c r="C13" s="24">
        <v>329402.28927000007</v>
      </c>
      <c r="D13" s="21">
        <v>1104156.4736330402</v>
      </c>
      <c r="E13" s="22">
        <v>10.342750025555492</v>
      </c>
    </row>
    <row r="14" spans="1:5" ht="83.4" x14ac:dyDescent="0.3">
      <c r="A14" s="5" t="s">
        <v>17</v>
      </c>
      <c r="B14" s="23"/>
      <c r="C14" s="29">
        <v>157949.40639999998</v>
      </c>
      <c r="D14" s="21">
        <v>529446.41025279986</v>
      </c>
      <c r="E14" s="22">
        <v>4.9593803088024124</v>
      </c>
    </row>
    <row r="15" spans="1:5" x14ac:dyDescent="0.3">
      <c r="A15" s="20"/>
      <c r="B15" s="23"/>
      <c r="C15" s="24"/>
      <c r="D15" s="23"/>
      <c r="E15" s="30"/>
    </row>
    <row r="16" spans="1:5" x14ac:dyDescent="0.3">
      <c r="A16" s="4" t="s">
        <v>10</v>
      </c>
      <c r="B16" s="28">
        <f>+B18</f>
        <v>144025.96199000001</v>
      </c>
      <c r="C16" s="31"/>
      <c r="D16" s="28">
        <f>+D18</f>
        <v>144025.96199000001</v>
      </c>
      <c r="E16" s="32">
        <f>+E18</f>
        <v>1.3491063609411891</v>
      </c>
    </row>
    <row r="17" spans="1:5" x14ac:dyDescent="0.3">
      <c r="A17" s="33"/>
      <c r="B17" s="23"/>
      <c r="C17" s="24"/>
      <c r="D17" s="23"/>
      <c r="E17" s="30"/>
    </row>
    <row r="18" spans="1:5" ht="28.2" x14ac:dyDescent="0.3">
      <c r="A18" s="34" t="s">
        <v>11</v>
      </c>
      <c r="B18" s="27">
        <f>SUM(B19:B22)</f>
        <v>144025.96199000001</v>
      </c>
      <c r="C18" s="27"/>
      <c r="D18" s="18">
        <f>SUM(D19:D22)</f>
        <v>144025.96199000001</v>
      </c>
      <c r="E18" s="52">
        <f>SUM(E19:E22)</f>
        <v>1.3491063609411891</v>
      </c>
    </row>
    <row r="19" spans="1:5" x14ac:dyDescent="0.3">
      <c r="A19" s="20" t="s">
        <v>13</v>
      </c>
      <c r="B19" s="29">
        <v>58369.245000000003</v>
      </c>
      <c r="C19" s="29"/>
      <c r="D19" s="21">
        <v>58369.245000000003</v>
      </c>
      <c r="E19" s="22">
        <v>0.54675086786299132</v>
      </c>
    </row>
    <row r="20" spans="1:5" x14ac:dyDescent="0.3">
      <c r="A20" s="20" t="s">
        <v>12</v>
      </c>
      <c r="B20" s="29">
        <v>37455.595999999998</v>
      </c>
      <c r="C20" s="29"/>
      <c r="D20" s="21">
        <v>37455.595999999998</v>
      </c>
      <c r="E20" s="22">
        <v>0.35085051415905039</v>
      </c>
    </row>
    <row r="21" spans="1:5" x14ac:dyDescent="0.3">
      <c r="A21" s="20" t="s">
        <v>23</v>
      </c>
      <c r="B21" s="29">
        <v>33896.990170000005</v>
      </c>
      <c r="C21" s="29"/>
      <c r="D21" s="21">
        <v>33896.990170000005</v>
      </c>
      <c r="E21" s="22">
        <v>0.31751667840471098</v>
      </c>
    </row>
    <row r="22" spans="1:5" x14ac:dyDescent="0.3">
      <c r="A22" s="20" t="s">
        <v>16</v>
      </c>
      <c r="B22" s="29">
        <v>14304.13082</v>
      </c>
      <c r="C22" s="29"/>
      <c r="D22" s="21">
        <v>14304.13082</v>
      </c>
      <c r="E22" s="22">
        <v>0.13398830051443636</v>
      </c>
    </row>
    <row r="23" spans="1:5" x14ac:dyDescent="0.3">
      <c r="A23" s="20"/>
      <c r="B23" s="24"/>
      <c r="C23" s="24"/>
      <c r="D23" s="24"/>
      <c r="E23" s="81"/>
    </row>
    <row r="24" spans="1:5" x14ac:dyDescent="0.3">
      <c r="A24" s="35" t="s">
        <v>3</v>
      </c>
      <c r="B24" s="36">
        <f>+B7+B12+B16</f>
        <v>9040200.9532100018</v>
      </c>
      <c r="C24" s="36">
        <f>+C7+C12+C16</f>
        <v>487904.42320000002</v>
      </c>
      <c r="D24" s="37">
        <f>+D7+D12+D16</f>
        <v>10675656.579776401</v>
      </c>
      <c r="E24" s="42">
        <f>+E18+E12+E7</f>
        <v>100</v>
      </c>
    </row>
    <row r="25" spans="1:5" x14ac:dyDescent="0.3">
      <c r="A25" s="38" t="s">
        <v>14</v>
      </c>
      <c r="B25" s="43">
        <v>3.3519999999999999</v>
      </c>
      <c r="C25" s="39"/>
      <c r="D25" s="39"/>
      <c r="E25" s="40"/>
    </row>
    <row r="26" spans="1:5" x14ac:dyDescent="0.3">
      <c r="D26" s="6"/>
    </row>
    <row r="27" spans="1:5" x14ac:dyDescent="0.3">
      <c r="A27" s="2" t="s">
        <v>15</v>
      </c>
      <c r="B27" s="3">
        <f>+B24/D24</f>
        <v>0.84680514829743114</v>
      </c>
      <c r="C27" s="3">
        <f>1-B27</f>
        <v>0.15319485170256886</v>
      </c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FE327-1E4D-4056-8E5D-5865AE278092}">
  <dimension ref="A1:E27"/>
  <sheetViews>
    <sheetView workbookViewId="0">
      <selection activeCell="B4" sqref="B1:C1048576"/>
    </sheetView>
  </sheetViews>
  <sheetFormatPr baseColWidth="10" defaultRowHeight="14.4" x14ac:dyDescent="0.3"/>
  <cols>
    <col min="1" max="1" width="41" customWidth="1"/>
    <col min="2" max="3" width="21" customWidth="1"/>
    <col min="4" max="4" width="18.44140625" customWidth="1"/>
    <col min="5" max="5" width="14.6640625" customWidth="1"/>
    <col min="6" max="6" width="18.109375" customWidth="1"/>
  </cols>
  <sheetData>
    <row r="1" spans="1:5" ht="15.6" x14ac:dyDescent="0.3">
      <c r="A1" s="74" t="s">
        <v>24</v>
      </c>
      <c r="B1" s="74"/>
      <c r="C1" s="74"/>
      <c r="D1" s="74"/>
      <c r="E1" s="74"/>
    </row>
    <row r="2" spans="1:5" x14ac:dyDescent="0.3">
      <c r="A2" s="75" t="s">
        <v>0</v>
      </c>
      <c r="B2" s="75"/>
      <c r="C2" s="75"/>
      <c r="D2" s="75"/>
      <c r="E2" s="75"/>
    </row>
    <row r="3" spans="1:5" x14ac:dyDescent="0.3">
      <c r="A3" s="76"/>
      <c r="B3" s="76"/>
      <c r="C3" s="76"/>
      <c r="D3" s="76"/>
      <c r="E3" s="76"/>
    </row>
    <row r="4" spans="1:5" ht="28.2" x14ac:dyDescent="0.3">
      <c r="A4" s="9"/>
      <c r="B4" s="10" t="s">
        <v>1</v>
      </c>
      <c r="C4" s="11" t="s">
        <v>2</v>
      </c>
      <c r="D4" s="77" t="s">
        <v>3</v>
      </c>
      <c r="E4" s="78"/>
    </row>
    <row r="5" spans="1:5" x14ac:dyDescent="0.3">
      <c r="A5" s="12" t="s">
        <v>4</v>
      </c>
      <c r="B5" s="13"/>
      <c r="C5" s="13"/>
      <c r="D5" s="79" t="s">
        <v>5</v>
      </c>
      <c r="E5" s="14"/>
    </row>
    <row r="6" spans="1:5" x14ac:dyDescent="0.3">
      <c r="A6" s="15"/>
      <c r="B6" s="16" t="s">
        <v>6</v>
      </c>
      <c r="C6" s="16" t="s">
        <v>7</v>
      </c>
      <c r="D6" s="80"/>
      <c r="E6" s="16" t="s">
        <v>8</v>
      </c>
    </row>
    <row r="7" spans="1:5" x14ac:dyDescent="0.3">
      <c r="A7" s="17" t="s">
        <v>9</v>
      </c>
      <c r="B7" s="18">
        <f>+B8+B9+B10</f>
        <v>8755950.6210900005</v>
      </c>
      <c r="C7" s="18">
        <f>+C8+C9+C10</f>
        <v>23682.772239999998</v>
      </c>
      <c r="D7" s="18">
        <f>SUM(D8:D10)</f>
        <v>8835406.3219552003</v>
      </c>
      <c r="E7" s="19">
        <f>SUM(E8:E10)</f>
        <v>84.070992491712772</v>
      </c>
    </row>
    <row r="8" spans="1:5" x14ac:dyDescent="0.3">
      <c r="A8" s="20" t="s">
        <v>19</v>
      </c>
      <c r="B8" s="21">
        <v>8551918.4020000007</v>
      </c>
      <c r="C8" s="21"/>
      <c r="D8" s="21">
        <v>8551918.4020000007</v>
      </c>
      <c r="E8" s="22">
        <v>81.373537510969925</v>
      </c>
    </row>
    <row r="9" spans="1:5" x14ac:dyDescent="0.3">
      <c r="A9" s="20" t="s">
        <v>20</v>
      </c>
      <c r="B9" s="21">
        <v>204031.21909</v>
      </c>
      <c r="C9" s="21">
        <v>23682.772239999998</v>
      </c>
      <c r="D9" s="21">
        <v>283486.91995519999</v>
      </c>
      <c r="E9" s="22">
        <v>2.6974454655050146</v>
      </c>
    </row>
    <row r="10" spans="1:5" x14ac:dyDescent="0.3">
      <c r="A10" s="20" t="s">
        <v>21</v>
      </c>
      <c r="B10" s="21">
        <v>1</v>
      </c>
      <c r="C10" s="21"/>
      <c r="D10" s="21">
        <v>1</v>
      </c>
      <c r="E10" s="22">
        <v>9.5152378315419203E-6</v>
      </c>
    </row>
    <row r="11" spans="1:5" x14ac:dyDescent="0.3">
      <c r="A11" s="20"/>
      <c r="B11" s="23"/>
      <c r="C11" s="24"/>
      <c r="D11" s="23"/>
      <c r="E11" s="25"/>
    </row>
    <row r="12" spans="1:5" x14ac:dyDescent="0.3">
      <c r="A12" s="17" t="s">
        <v>22</v>
      </c>
      <c r="B12" s="26"/>
      <c r="C12" s="27">
        <f>+C13+C14</f>
        <v>441527.08254999999</v>
      </c>
      <c r="D12" s="28">
        <f>+D13+D14</f>
        <v>1481323.3619552501</v>
      </c>
      <c r="E12" s="41">
        <f>(+E13+E14)</f>
        <v>14.095144094423459</v>
      </c>
    </row>
    <row r="13" spans="1:5" x14ac:dyDescent="0.3">
      <c r="A13" s="1" t="s">
        <v>18</v>
      </c>
      <c r="B13" s="23"/>
      <c r="C13" s="24">
        <v>335410.63279</v>
      </c>
      <c r="D13" s="21">
        <v>1125302.6730104501</v>
      </c>
      <c r="E13" s="22">
        <v>10.707522566164281</v>
      </c>
    </row>
    <row r="14" spans="1:5" ht="28.2" x14ac:dyDescent="0.3">
      <c r="A14" s="5" t="s">
        <v>17</v>
      </c>
      <c r="B14" s="23"/>
      <c r="C14" s="29">
        <v>106116.44975999999</v>
      </c>
      <c r="D14" s="21">
        <v>356020.68894479994</v>
      </c>
      <c r="E14" s="22">
        <v>3.3876215282591784</v>
      </c>
    </row>
    <row r="15" spans="1:5" x14ac:dyDescent="0.3">
      <c r="A15" s="20"/>
      <c r="B15" s="23"/>
      <c r="C15" s="24"/>
      <c r="D15" s="23"/>
      <c r="E15" s="30"/>
    </row>
    <row r="16" spans="1:5" x14ac:dyDescent="0.3">
      <c r="A16" s="4" t="s">
        <v>10</v>
      </c>
      <c r="B16" s="28">
        <f>+B18</f>
        <v>192729.12000000002</v>
      </c>
      <c r="C16" s="31"/>
      <c r="D16" s="28">
        <f>+D18</f>
        <v>192729.12000000002</v>
      </c>
      <c r="E16" s="32">
        <f>+E18</f>
        <v>1.8338634138637824</v>
      </c>
    </row>
    <row r="17" spans="1:5" x14ac:dyDescent="0.3">
      <c r="A17" s="33"/>
      <c r="B17" s="23"/>
      <c r="C17" s="24"/>
      <c r="D17" s="23"/>
      <c r="E17" s="30"/>
    </row>
    <row r="18" spans="1:5" x14ac:dyDescent="0.3">
      <c r="A18" s="34" t="s">
        <v>11</v>
      </c>
      <c r="B18" s="27">
        <f>SUM(B19:B23)</f>
        <v>192729.12000000002</v>
      </c>
      <c r="C18" s="27"/>
      <c r="D18" s="18">
        <f>SUM(D19:D23)</f>
        <v>192729.12000000002</v>
      </c>
      <c r="E18" s="52">
        <f>SUM(E19:E23)</f>
        <v>1.8338634138637824</v>
      </c>
    </row>
    <row r="19" spans="1:5" x14ac:dyDescent="0.3">
      <c r="A19" s="20" t="s">
        <v>23</v>
      </c>
      <c r="B19" s="29">
        <v>61084.801019999999</v>
      </c>
      <c r="C19" s="29"/>
      <c r="D19" s="21">
        <v>61084.801019999999</v>
      </c>
      <c r="E19" s="22">
        <v>0.58123640959771439</v>
      </c>
    </row>
    <row r="20" spans="1:5" x14ac:dyDescent="0.3">
      <c r="A20" s="20" t="s">
        <v>13</v>
      </c>
      <c r="B20" s="29">
        <v>56301.245000000003</v>
      </c>
      <c r="C20" s="29"/>
      <c r="D20" s="21">
        <v>56301.245000000003</v>
      </c>
      <c r="E20" s="22">
        <v>0.53571973638691039</v>
      </c>
    </row>
    <row r="21" spans="1:5" x14ac:dyDescent="0.3">
      <c r="A21" s="20" t="s">
        <v>12</v>
      </c>
      <c r="B21" s="29">
        <v>37534.169799999996</v>
      </c>
      <c r="C21" s="29"/>
      <c r="D21" s="21">
        <v>37534.169799999996</v>
      </c>
      <c r="E21" s="22">
        <v>0.35714655245647814</v>
      </c>
    </row>
    <row r="22" spans="1:5" x14ac:dyDescent="0.3">
      <c r="A22" s="20" t="s">
        <v>25</v>
      </c>
      <c r="B22" s="24">
        <v>23457.067469999998</v>
      </c>
      <c r="C22" s="24"/>
      <c r="D22" s="23">
        <v>23457.067469999998</v>
      </c>
      <c r="E22" s="56">
        <v>0.2231995758075753</v>
      </c>
    </row>
    <row r="23" spans="1:5" x14ac:dyDescent="0.3">
      <c r="A23" s="20" t="s">
        <v>16</v>
      </c>
      <c r="B23" s="29">
        <v>14351.836710000001</v>
      </c>
      <c r="C23" s="29"/>
      <c r="D23" s="29">
        <v>14351.836710000001</v>
      </c>
      <c r="E23" s="57">
        <v>0.13656113961510413</v>
      </c>
    </row>
    <row r="24" spans="1:5" x14ac:dyDescent="0.3">
      <c r="A24" s="35" t="s">
        <v>3</v>
      </c>
      <c r="B24" s="36">
        <f>+B7+B12+B16</f>
        <v>8948679.7410899997</v>
      </c>
      <c r="C24" s="36">
        <f>+C7+C12+C16</f>
        <v>465209.85479000001</v>
      </c>
      <c r="D24" s="37">
        <f>+D7+D12+D16</f>
        <v>10509458.803910449</v>
      </c>
      <c r="E24" s="42">
        <f>+E18+E12+E7</f>
        <v>100.00000000000001</v>
      </c>
    </row>
    <row r="25" spans="1:5" x14ac:dyDescent="0.3">
      <c r="A25" s="38" t="s">
        <v>14</v>
      </c>
      <c r="B25" s="43">
        <v>3.355</v>
      </c>
      <c r="C25" s="39"/>
      <c r="D25" s="39"/>
      <c r="E25" s="40"/>
    </row>
    <row r="26" spans="1:5" x14ac:dyDescent="0.3">
      <c r="D26" s="6"/>
    </row>
    <row r="27" spans="1:5" x14ac:dyDescent="0.3">
      <c r="A27" s="2" t="s">
        <v>15</v>
      </c>
      <c r="B27" s="3">
        <f>+B24/D24</f>
        <v>0.85148816014772322</v>
      </c>
      <c r="C27" s="3">
        <f>1-B27</f>
        <v>0.14851183985227678</v>
      </c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5819-AED7-4566-BC19-B0D53D0AFCC4}">
  <dimension ref="A1:E34"/>
  <sheetViews>
    <sheetView workbookViewId="0">
      <selection activeCell="B4" sqref="B1:C1048576"/>
    </sheetView>
  </sheetViews>
  <sheetFormatPr baseColWidth="10" defaultRowHeight="14.4" x14ac:dyDescent="0.3"/>
  <cols>
    <col min="1" max="1" width="40.44140625" customWidth="1"/>
    <col min="2" max="3" width="20.44140625" customWidth="1"/>
    <col min="4" max="4" width="19.109375" customWidth="1"/>
    <col min="5" max="5" width="14.5546875" customWidth="1"/>
  </cols>
  <sheetData>
    <row r="1" spans="1:5" ht="15.6" x14ac:dyDescent="0.3">
      <c r="A1" s="74" t="s">
        <v>26</v>
      </c>
      <c r="B1" s="74"/>
      <c r="C1" s="74"/>
      <c r="D1" s="74"/>
      <c r="E1" s="74"/>
    </row>
    <row r="2" spans="1:5" x14ac:dyDescent="0.3">
      <c r="A2" s="75" t="s">
        <v>0</v>
      </c>
      <c r="B2" s="75"/>
      <c r="C2" s="75"/>
      <c r="D2" s="75"/>
      <c r="E2" s="75"/>
    </row>
    <row r="3" spans="1:5" x14ac:dyDescent="0.3">
      <c r="A3" s="76"/>
      <c r="B3" s="76"/>
      <c r="C3" s="76"/>
      <c r="D3" s="76"/>
      <c r="E3" s="76"/>
    </row>
    <row r="4" spans="1:5" ht="28.2" x14ac:dyDescent="0.3">
      <c r="A4" s="9"/>
      <c r="B4" s="10" t="s">
        <v>1</v>
      </c>
      <c r="C4" s="11" t="s">
        <v>2</v>
      </c>
      <c r="D4" s="77" t="s">
        <v>3</v>
      </c>
      <c r="E4" s="78"/>
    </row>
    <row r="5" spans="1:5" x14ac:dyDescent="0.3">
      <c r="A5" s="12" t="s">
        <v>4</v>
      </c>
      <c r="B5" s="13"/>
      <c r="C5" s="13"/>
      <c r="D5" s="79" t="s">
        <v>5</v>
      </c>
      <c r="E5" s="14"/>
    </row>
    <row r="6" spans="1:5" x14ac:dyDescent="0.3">
      <c r="A6" s="15"/>
      <c r="B6" s="16" t="s">
        <v>6</v>
      </c>
      <c r="C6" s="16" t="s">
        <v>7</v>
      </c>
      <c r="D6" s="80"/>
      <c r="E6" s="16" t="s">
        <v>8</v>
      </c>
    </row>
    <row r="7" spans="1:5" x14ac:dyDescent="0.3">
      <c r="A7" s="17" t="s">
        <v>9</v>
      </c>
      <c r="B7" s="18">
        <f>+B8+B9+B10</f>
        <v>8913970.4960600007</v>
      </c>
      <c r="C7" s="18">
        <f>+C8+C9+C10</f>
        <v>455.24115999999998</v>
      </c>
      <c r="D7" s="18">
        <f>SUM(D8:D10)</f>
        <v>8915559.7429495603</v>
      </c>
      <c r="E7" s="19">
        <f>SUM(E8:E10)</f>
        <v>84.441875124272514</v>
      </c>
    </row>
    <row r="8" spans="1:5" x14ac:dyDescent="0.3">
      <c r="A8" s="20" t="s">
        <v>19</v>
      </c>
      <c r="B8" s="21">
        <v>7590533.5070000002</v>
      </c>
      <c r="C8" s="21"/>
      <c r="D8" s="21">
        <v>7590533.5070000002</v>
      </c>
      <c r="E8" s="22">
        <v>71.892163925161469</v>
      </c>
    </row>
    <row r="9" spans="1:5" x14ac:dyDescent="0.3">
      <c r="A9" s="20" t="s">
        <v>20</v>
      </c>
      <c r="B9" s="21">
        <v>1323435.9890600003</v>
      </c>
      <c r="C9" s="21">
        <v>455.24115999999998</v>
      </c>
      <c r="D9" s="21">
        <v>1325025.2359495603</v>
      </c>
      <c r="E9" s="22">
        <v>12.549701727818425</v>
      </c>
    </row>
    <row r="10" spans="1:5" x14ac:dyDescent="0.3">
      <c r="A10" s="20" t="s">
        <v>21</v>
      </c>
      <c r="B10" s="21">
        <v>1</v>
      </c>
      <c r="C10" s="21"/>
      <c r="D10" s="21">
        <v>1</v>
      </c>
      <c r="E10" s="22">
        <v>9.47129261189117E-6</v>
      </c>
    </row>
    <row r="11" spans="1:5" x14ac:dyDescent="0.3">
      <c r="A11" s="20"/>
      <c r="B11" s="23"/>
      <c r="C11" s="24"/>
      <c r="D11" s="23"/>
      <c r="E11" s="25"/>
    </row>
    <row r="12" spans="1:5" x14ac:dyDescent="0.3">
      <c r="A12" s="17" t="s">
        <v>22</v>
      </c>
      <c r="B12" s="26"/>
      <c r="C12" s="27">
        <f>+C13+C14</f>
        <v>410353.86916</v>
      </c>
      <c r="D12" s="28">
        <f>+D13+D14</f>
        <v>1432545.3572375602</v>
      </c>
      <c r="E12" s="41">
        <f>(+E13+E14)</f>
        <v>13.5680562582031</v>
      </c>
    </row>
    <row r="13" spans="1:5" x14ac:dyDescent="0.3">
      <c r="A13" s="1" t="s">
        <v>18</v>
      </c>
      <c r="B13" s="23"/>
      <c r="C13" s="24">
        <v>303893.93147000001</v>
      </c>
      <c r="D13" s="21">
        <v>1060893.7147617701</v>
      </c>
      <c r="E13" s="22">
        <v>10.048034802624931</v>
      </c>
    </row>
    <row r="14" spans="1:5" ht="28.2" x14ac:dyDescent="0.3">
      <c r="A14" s="5" t="s">
        <v>17</v>
      </c>
      <c r="B14" s="23"/>
      <c r="C14" s="29">
        <v>106459.93768999999</v>
      </c>
      <c r="D14" s="21">
        <v>371651.64247578999</v>
      </c>
      <c r="E14" s="22">
        <v>3.5200214555781679</v>
      </c>
    </row>
    <row r="15" spans="1:5" x14ac:dyDescent="0.3">
      <c r="A15" s="20"/>
      <c r="B15" s="23"/>
      <c r="C15" s="24"/>
      <c r="D15" s="23"/>
      <c r="E15" s="30"/>
    </row>
    <row r="16" spans="1:5" x14ac:dyDescent="0.3">
      <c r="A16" s="4" t="s">
        <v>10</v>
      </c>
      <c r="B16" s="28">
        <f>+B18+B21</f>
        <v>210115.84152999998</v>
      </c>
      <c r="C16" s="31"/>
      <c r="D16" s="28">
        <f>+D18+D21</f>
        <v>210115.84152999998</v>
      </c>
      <c r="E16" s="32">
        <f>+E18+E21</f>
        <v>1.9900686175243849</v>
      </c>
    </row>
    <row r="17" spans="1:5" x14ac:dyDescent="0.3">
      <c r="A17" s="58"/>
      <c r="B17" s="28"/>
      <c r="C17" s="31"/>
      <c r="D17" s="28"/>
      <c r="E17" s="32"/>
    </row>
    <row r="18" spans="1:5" x14ac:dyDescent="0.3">
      <c r="A18" s="34" t="s">
        <v>27</v>
      </c>
      <c r="B18" s="27">
        <f>+B19</f>
        <v>11183.286179999999</v>
      </c>
      <c r="C18" s="27"/>
      <c r="D18" s="18">
        <f>+D19</f>
        <v>11183.286179999999</v>
      </c>
      <c r="E18" s="52">
        <f>+E19</f>
        <v>0.1059201757732986</v>
      </c>
    </row>
    <row r="19" spans="1:5" x14ac:dyDescent="0.3">
      <c r="A19" s="20" t="s">
        <v>23</v>
      </c>
      <c r="B19" s="21">
        <v>11183.286179999999</v>
      </c>
      <c r="C19" s="29"/>
      <c r="D19" s="21">
        <v>11183.286179999999</v>
      </c>
      <c r="E19" s="59">
        <v>0.1059201757732986</v>
      </c>
    </row>
    <row r="20" spans="1:5" x14ac:dyDescent="0.3">
      <c r="A20" s="33"/>
      <c r="B20" s="23"/>
      <c r="C20" s="24"/>
      <c r="D20" s="23"/>
      <c r="E20" s="30"/>
    </row>
    <row r="21" spans="1:5" x14ac:dyDescent="0.3">
      <c r="A21" s="34" t="s">
        <v>11</v>
      </c>
      <c r="B21" s="27">
        <f>SUM(B22:B26)</f>
        <v>198932.55534999998</v>
      </c>
      <c r="C21" s="27"/>
      <c r="D21" s="18">
        <f>SUM(D22:D26)</f>
        <v>198932.55534999998</v>
      </c>
      <c r="E21" s="52">
        <f>SUM(E22:E26)</f>
        <v>1.8841484417510863</v>
      </c>
    </row>
    <row r="22" spans="1:5" x14ac:dyDescent="0.3">
      <c r="A22" s="20" t="s">
        <v>13</v>
      </c>
      <c r="B22" s="29">
        <v>68084.72</v>
      </c>
      <c r="C22" s="29"/>
      <c r="D22" s="21">
        <v>68084.72</v>
      </c>
      <c r="E22" s="22">
        <v>0.64485030551867895</v>
      </c>
    </row>
    <row r="23" spans="1:5" x14ac:dyDescent="0.3">
      <c r="A23" s="20" t="s">
        <v>23</v>
      </c>
      <c r="B23" s="29">
        <v>56220.789079999995</v>
      </c>
      <c r="C23" s="29"/>
      <c r="D23" s="21">
        <v>56220.789079999995</v>
      </c>
      <c r="E23" s="22">
        <v>0.53248354424809574</v>
      </c>
    </row>
    <row r="24" spans="1:5" x14ac:dyDescent="0.3">
      <c r="A24" s="20" t="s">
        <v>12</v>
      </c>
      <c r="B24" s="29">
        <v>36767.729200000002</v>
      </c>
      <c r="C24" s="29"/>
      <c r="D24" s="21">
        <v>36767.729200000002</v>
      </c>
      <c r="E24" s="22">
        <v>0.3482379219279752</v>
      </c>
    </row>
    <row r="25" spans="1:5" x14ac:dyDescent="0.3">
      <c r="A25" s="20" t="s">
        <v>25</v>
      </c>
      <c r="B25" s="29">
        <v>23499.080600000001</v>
      </c>
      <c r="C25" s="24"/>
      <c r="D25" s="21">
        <v>23499.080600000001</v>
      </c>
      <c r="E25" s="22">
        <v>0.22256666847301512</v>
      </c>
    </row>
    <row r="26" spans="1:5" x14ac:dyDescent="0.3">
      <c r="A26" s="20" t="s">
        <v>16</v>
      </c>
      <c r="B26" s="29">
        <v>14360.23647</v>
      </c>
      <c r="C26" s="29"/>
      <c r="D26" s="21">
        <v>14360.23647</v>
      </c>
      <c r="E26" s="22">
        <v>0.13601000158332113</v>
      </c>
    </row>
    <row r="27" spans="1:5" x14ac:dyDescent="0.3">
      <c r="A27" s="35" t="s">
        <v>3</v>
      </c>
      <c r="B27" s="36">
        <f>+B7+B12+B16</f>
        <v>9124086.3375900015</v>
      </c>
      <c r="C27" s="36">
        <f>+C7+C12+C16</f>
        <v>410809.11031999998</v>
      </c>
      <c r="D27" s="36">
        <f>+D7+D12+D16</f>
        <v>10558220.941717122</v>
      </c>
      <c r="E27" s="60">
        <f>+E7+E12+E16</f>
        <v>100</v>
      </c>
    </row>
    <row r="28" spans="1:5" x14ac:dyDescent="0.3">
      <c r="A28" s="38" t="s">
        <v>14</v>
      </c>
      <c r="B28" s="43">
        <v>3.4910000000000001</v>
      </c>
      <c r="C28" s="39"/>
      <c r="D28" s="39"/>
      <c r="E28" s="40"/>
    </row>
    <row r="29" spans="1:5" x14ac:dyDescent="0.3">
      <c r="D29" s="6"/>
    </row>
    <row r="30" spans="1:5" x14ac:dyDescent="0.3">
      <c r="A30" s="2" t="s">
        <v>15</v>
      </c>
      <c r="B30" s="3">
        <f>+B27/D27</f>
        <v>0.86416891519473338</v>
      </c>
      <c r="C30" s="3">
        <f>1-B30</f>
        <v>0.13583108480526662</v>
      </c>
    </row>
    <row r="31" spans="1:5" x14ac:dyDescent="0.3">
      <c r="B31" s="6"/>
      <c r="C31" s="6"/>
    </row>
    <row r="32" spans="1:5" x14ac:dyDescent="0.3">
      <c r="B32" s="6"/>
      <c r="C32" s="6"/>
      <c r="D32" s="6"/>
    </row>
    <row r="33" spans="4:4" x14ac:dyDescent="0.3">
      <c r="D33" s="53"/>
    </row>
    <row r="34" spans="4:4" x14ac:dyDescent="0.3">
      <c r="D34" s="53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33E0-079E-49C2-95E2-3010F9466E7A}">
  <dimension ref="A1:E32"/>
  <sheetViews>
    <sheetView workbookViewId="0">
      <selection activeCell="B4" sqref="B1:C1048576"/>
    </sheetView>
  </sheetViews>
  <sheetFormatPr baseColWidth="10" defaultRowHeight="14.4" x14ac:dyDescent="0.3"/>
  <cols>
    <col min="1" max="1" width="38.88671875" customWidth="1"/>
    <col min="2" max="3" width="21.33203125" customWidth="1"/>
    <col min="4" max="4" width="17.33203125" customWidth="1"/>
    <col min="5" max="5" width="12.5546875" customWidth="1"/>
    <col min="247" max="247" width="40.44140625" customWidth="1"/>
    <col min="248" max="250" width="19.109375" customWidth="1"/>
    <col min="251" max="251" width="14.5546875" customWidth="1"/>
    <col min="253" max="253" width="12.88671875" bestFit="1" customWidth="1"/>
    <col min="503" max="503" width="40.44140625" customWidth="1"/>
    <col min="504" max="506" width="19.109375" customWidth="1"/>
    <col min="507" max="507" width="14.5546875" customWidth="1"/>
    <col min="509" max="509" width="12.88671875" bestFit="1" customWidth="1"/>
    <col min="759" max="759" width="40.44140625" customWidth="1"/>
    <col min="760" max="762" width="19.109375" customWidth="1"/>
    <col min="763" max="763" width="14.5546875" customWidth="1"/>
    <col min="765" max="765" width="12.88671875" bestFit="1" customWidth="1"/>
    <col min="1015" max="1015" width="40.44140625" customWidth="1"/>
    <col min="1016" max="1018" width="19.109375" customWidth="1"/>
    <col min="1019" max="1019" width="14.5546875" customWidth="1"/>
    <col min="1021" max="1021" width="12.88671875" bestFit="1" customWidth="1"/>
    <col min="1271" max="1271" width="40.44140625" customWidth="1"/>
    <col min="1272" max="1274" width="19.109375" customWidth="1"/>
    <col min="1275" max="1275" width="14.5546875" customWidth="1"/>
    <col min="1277" max="1277" width="12.88671875" bestFit="1" customWidth="1"/>
    <col min="1527" max="1527" width="40.44140625" customWidth="1"/>
    <col min="1528" max="1530" width="19.109375" customWidth="1"/>
    <col min="1531" max="1531" width="14.5546875" customWidth="1"/>
    <col min="1533" max="1533" width="12.88671875" bestFit="1" customWidth="1"/>
    <col min="1783" max="1783" width="40.44140625" customWidth="1"/>
    <col min="1784" max="1786" width="19.109375" customWidth="1"/>
    <col min="1787" max="1787" width="14.5546875" customWidth="1"/>
    <col min="1789" max="1789" width="12.88671875" bestFit="1" customWidth="1"/>
    <col min="2039" max="2039" width="40.44140625" customWidth="1"/>
    <col min="2040" max="2042" width="19.109375" customWidth="1"/>
    <col min="2043" max="2043" width="14.5546875" customWidth="1"/>
    <col min="2045" max="2045" width="12.88671875" bestFit="1" customWidth="1"/>
    <col min="2295" max="2295" width="40.44140625" customWidth="1"/>
    <col min="2296" max="2298" width="19.109375" customWidth="1"/>
    <col min="2299" max="2299" width="14.5546875" customWidth="1"/>
    <col min="2301" max="2301" width="12.88671875" bestFit="1" customWidth="1"/>
    <col min="2551" max="2551" width="40.44140625" customWidth="1"/>
    <col min="2552" max="2554" width="19.109375" customWidth="1"/>
    <col min="2555" max="2555" width="14.5546875" customWidth="1"/>
    <col min="2557" max="2557" width="12.88671875" bestFit="1" customWidth="1"/>
    <col min="2807" max="2807" width="40.44140625" customWidth="1"/>
    <col min="2808" max="2810" width="19.109375" customWidth="1"/>
    <col min="2811" max="2811" width="14.5546875" customWidth="1"/>
    <col min="2813" max="2813" width="12.88671875" bestFit="1" customWidth="1"/>
    <col min="3063" max="3063" width="40.44140625" customWidth="1"/>
    <col min="3064" max="3066" width="19.109375" customWidth="1"/>
    <col min="3067" max="3067" width="14.5546875" customWidth="1"/>
    <col min="3069" max="3069" width="12.88671875" bestFit="1" customWidth="1"/>
    <col min="3319" max="3319" width="40.44140625" customWidth="1"/>
    <col min="3320" max="3322" width="19.109375" customWidth="1"/>
    <col min="3323" max="3323" width="14.5546875" customWidth="1"/>
    <col min="3325" max="3325" width="12.88671875" bestFit="1" customWidth="1"/>
    <col min="3575" max="3575" width="40.44140625" customWidth="1"/>
    <col min="3576" max="3578" width="19.109375" customWidth="1"/>
    <col min="3579" max="3579" width="14.5546875" customWidth="1"/>
    <col min="3581" max="3581" width="12.88671875" bestFit="1" customWidth="1"/>
    <col min="3831" max="3831" width="40.44140625" customWidth="1"/>
    <col min="3832" max="3834" width="19.109375" customWidth="1"/>
    <col min="3835" max="3835" width="14.5546875" customWidth="1"/>
    <col min="3837" max="3837" width="12.88671875" bestFit="1" customWidth="1"/>
    <col min="4087" max="4087" width="40.44140625" customWidth="1"/>
    <col min="4088" max="4090" width="19.109375" customWidth="1"/>
    <col min="4091" max="4091" width="14.5546875" customWidth="1"/>
    <col min="4093" max="4093" width="12.88671875" bestFit="1" customWidth="1"/>
    <col min="4343" max="4343" width="40.44140625" customWidth="1"/>
    <col min="4344" max="4346" width="19.109375" customWidth="1"/>
    <col min="4347" max="4347" width="14.5546875" customWidth="1"/>
    <col min="4349" max="4349" width="12.88671875" bestFit="1" customWidth="1"/>
    <col min="4599" max="4599" width="40.44140625" customWidth="1"/>
    <col min="4600" max="4602" width="19.109375" customWidth="1"/>
    <col min="4603" max="4603" width="14.5546875" customWidth="1"/>
    <col min="4605" max="4605" width="12.88671875" bestFit="1" customWidth="1"/>
    <col min="4855" max="4855" width="40.44140625" customWidth="1"/>
    <col min="4856" max="4858" width="19.109375" customWidth="1"/>
    <col min="4859" max="4859" width="14.5546875" customWidth="1"/>
    <col min="4861" max="4861" width="12.88671875" bestFit="1" customWidth="1"/>
    <col min="5111" max="5111" width="40.44140625" customWidth="1"/>
    <col min="5112" max="5114" width="19.109375" customWidth="1"/>
    <col min="5115" max="5115" width="14.5546875" customWidth="1"/>
    <col min="5117" max="5117" width="12.88671875" bestFit="1" customWidth="1"/>
    <col min="5367" max="5367" width="40.44140625" customWidth="1"/>
    <col min="5368" max="5370" width="19.109375" customWidth="1"/>
    <col min="5371" max="5371" width="14.5546875" customWidth="1"/>
    <col min="5373" max="5373" width="12.88671875" bestFit="1" customWidth="1"/>
    <col min="5623" max="5623" width="40.44140625" customWidth="1"/>
    <col min="5624" max="5626" width="19.109375" customWidth="1"/>
    <col min="5627" max="5627" width="14.5546875" customWidth="1"/>
    <col min="5629" max="5629" width="12.88671875" bestFit="1" customWidth="1"/>
    <col min="5879" max="5879" width="40.44140625" customWidth="1"/>
    <col min="5880" max="5882" width="19.109375" customWidth="1"/>
    <col min="5883" max="5883" width="14.5546875" customWidth="1"/>
    <col min="5885" max="5885" width="12.88671875" bestFit="1" customWidth="1"/>
    <col min="6135" max="6135" width="40.44140625" customWidth="1"/>
    <col min="6136" max="6138" width="19.109375" customWidth="1"/>
    <col min="6139" max="6139" width="14.5546875" customWidth="1"/>
    <col min="6141" max="6141" width="12.88671875" bestFit="1" customWidth="1"/>
    <col min="6391" max="6391" width="40.44140625" customWidth="1"/>
    <col min="6392" max="6394" width="19.109375" customWidth="1"/>
    <col min="6395" max="6395" width="14.5546875" customWidth="1"/>
    <col min="6397" max="6397" width="12.88671875" bestFit="1" customWidth="1"/>
    <col min="6647" max="6647" width="40.44140625" customWidth="1"/>
    <col min="6648" max="6650" width="19.109375" customWidth="1"/>
    <col min="6651" max="6651" width="14.5546875" customWidth="1"/>
    <col min="6653" max="6653" width="12.88671875" bestFit="1" customWidth="1"/>
    <col min="6903" max="6903" width="40.44140625" customWidth="1"/>
    <col min="6904" max="6906" width="19.109375" customWidth="1"/>
    <col min="6907" max="6907" width="14.5546875" customWidth="1"/>
    <col min="6909" max="6909" width="12.88671875" bestFit="1" customWidth="1"/>
    <col min="7159" max="7159" width="40.44140625" customWidth="1"/>
    <col min="7160" max="7162" width="19.109375" customWidth="1"/>
    <col min="7163" max="7163" width="14.5546875" customWidth="1"/>
    <col min="7165" max="7165" width="12.88671875" bestFit="1" customWidth="1"/>
    <col min="7415" max="7415" width="40.44140625" customWidth="1"/>
    <col min="7416" max="7418" width="19.109375" customWidth="1"/>
    <col min="7419" max="7419" width="14.5546875" customWidth="1"/>
    <col min="7421" max="7421" width="12.88671875" bestFit="1" customWidth="1"/>
    <col min="7671" max="7671" width="40.44140625" customWidth="1"/>
    <col min="7672" max="7674" width="19.109375" customWidth="1"/>
    <col min="7675" max="7675" width="14.5546875" customWidth="1"/>
    <col min="7677" max="7677" width="12.88671875" bestFit="1" customWidth="1"/>
    <col min="7927" max="7927" width="40.44140625" customWidth="1"/>
    <col min="7928" max="7930" width="19.109375" customWidth="1"/>
    <col min="7931" max="7931" width="14.5546875" customWidth="1"/>
    <col min="7933" max="7933" width="12.88671875" bestFit="1" customWidth="1"/>
    <col min="8183" max="8183" width="40.44140625" customWidth="1"/>
    <col min="8184" max="8186" width="19.109375" customWidth="1"/>
    <col min="8187" max="8187" width="14.5546875" customWidth="1"/>
    <col min="8189" max="8189" width="12.88671875" bestFit="1" customWidth="1"/>
    <col min="8439" max="8439" width="40.44140625" customWidth="1"/>
    <col min="8440" max="8442" width="19.109375" customWidth="1"/>
    <col min="8443" max="8443" width="14.5546875" customWidth="1"/>
    <col min="8445" max="8445" width="12.88671875" bestFit="1" customWidth="1"/>
    <col min="8695" max="8695" width="40.44140625" customWidth="1"/>
    <col min="8696" max="8698" width="19.109375" customWidth="1"/>
    <col min="8699" max="8699" width="14.5546875" customWidth="1"/>
    <col min="8701" max="8701" width="12.88671875" bestFit="1" customWidth="1"/>
    <col min="8951" max="8951" width="40.44140625" customWidth="1"/>
    <col min="8952" max="8954" width="19.109375" customWidth="1"/>
    <col min="8955" max="8955" width="14.5546875" customWidth="1"/>
    <col min="8957" max="8957" width="12.88671875" bestFit="1" customWidth="1"/>
    <col min="9207" max="9207" width="40.44140625" customWidth="1"/>
    <col min="9208" max="9210" width="19.109375" customWidth="1"/>
    <col min="9211" max="9211" width="14.5546875" customWidth="1"/>
    <col min="9213" max="9213" width="12.88671875" bestFit="1" customWidth="1"/>
    <col min="9463" max="9463" width="40.44140625" customWidth="1"/>
    <col min="9464" max="9466" width="19.109375" customWidth="1"/>
    <col min="9467" max="9467" width="14.5546875" customWidth="1"/>
    <col min="9469" max="9469" width="12.88671875" bestFit="1" customWidth="1"/>
    <col min="9719" max="9719" width="40.44140625" customWidth="1"/>
    <col min="9720" max="9722" width="19.109375" customWidth="1"/>
    <col min="9723" max="9723" width="14.5546875" customWidth="1"/>
    <col min="9725" max="9725" width="12.88671875" bestFit="1" customWidth="1"/>
    <col min="9975" max="9975" width="40.44140625" customWidth="1"/>
    <col min="9976" max="9978" width="19.109375" customWidth="1"/>
    <col min="9979" max="9979" width="14.5546875" customWidth="1"/>
    <col min="9981" max="9981" width="12.88671875" bestFit="1" customWidth="1"/>
    <col min="10231" max="10231" width="40.44140625" customWidth="1"/>
    <col min="10232" max="10234" width="19.109375" customWidth="1"/>
    <col min="10235" max="10235" width="14.5546875" customWidth="1"/>
    <col min="10237" max="10237" width="12.88671875" bestFit="1" customWidth="1"/>
    <col min="10487" max="10487" width="40.44140625" customWidth="1"/>
    <col min="10488" max="10490" width="19.109375" customWidth="1"/>
    <col min="10491" max="10491" width="14.5546875" customWidth="1"/>
    <col min="10493" max="10493" width="12.88671875" bestFit="1" customWidth="1"/>
    <col min="10743" max="10743" width="40.44140625" customWidth="1"/>
    <col min="10744" max="10746" width="19.109375" customWidth="1"/>
    <col min="10747" max="10747" width="14.5546875" customWidth="1"/>
    <col min="10749" max="10749" width="12.88671875" bestFit="1" customWidth="1"/>
    <col min="10999" max="10999" width="40.44140625" customWidth="1"/>
    <col min="11000" max="11002" width="19.109375" customWidth="1"/>
    <col min="11003" max="11003" width="14.5546875" customWidth="1"/>
    <col min="11005" max="11005" width="12.88671875" bestFit="1" customWidth="1"/>
    <col min="11255" max="11255" width="40.44140625" customWidth="1"/>
    <col min="11256" max="11258" width="19.109375" customWidth="1"/>
    <col min="11259" max="11259" width="14.5546875" customWidth="1"/>
    <col min="11261" max="11261" width="12.88671875" bestFit="1" customWidth="1"/>
    <col min="11511" max="11511" width="40.44140625" customWidth="1"/>
    <col min="11512" max="11514" width="19.109375" customWidth="1"/>
    <col min="11515" max="11515" width="14.5546875" customWidth="1"/>
    <col min="11517" max="11517" width="12.88671875" bestFit="1" customWidth="1"/>
    <col min="11767" max="11767" width="40.44140625" customWidth="1"/>
    <col min="11768" max="11770" width="19.109375" customWidth="1"/>
    <col min="11771" max="11771" width="14.5546875" customWidth="1"/>
    <col min="11773" max="11773" width="12.88671875" bestFit="1" customWidth="1"/>
    <col min="12023" max="12023" width="40.44140625" customWidth="1"/>
    <col min="12024" max="12026" width="19.109375" customWidth="1"/>
    <col min="12027" max="12027" width="14.5546875" customWidth="1"/>
    <col min="12029" max="12029" width="12.88671875" bestFit="1" customWidth="1"/>
    <col min="12279" max="12279" width="40.44140625" customWidth="1"/>
    <col min="12280" max="12282" width="19.109375" customWidth="1"/>
    <col min="12283" max="12283" width="14.5546875" customWidth="1"/>
    <col min="12285" max="12285" width="12.88671875" bestFit="1" customWidth="1"/>
    <col min="12535" max="12535" width="40.44140625" customWidth="1"/>
    <col min="12536" max="12538" width="19.109375" customWidth="1"/>
    <col min="12539" max="12539" width="14.5546875" customWidth="1"/>
    <col min="12541" max="12541" width="12.88671875" bestFit="1" customWidth="1"/>
    <col min="12791" max="12791" width="40.44140625" customWidth="1"/>
    <col min="12792" max="12794" width="19.109375" customWidth="1"/>
    <col min="12795" max="12795" width="14.5546875" customWidth="1"/>
    <col min="12797" max="12797" width="12.88671875" bestFit="1" customWidth="1"/>
    <col min="13047" max="13047" width="40.44140625" customWidth="1"/>
    <col min="13048" max="13050" width="19.109375" customWidth="1"/>
    <col min="13051" max="13051" width="14.5546875" customWidth="1"/>
    <col min="13053" max="13053" width="12.88671875" bestFit="1" customWidth="1"/>
    <col min="13303" max="13303" width="40.44140625" customWidth="1"/>
    <col min="13304" max="13306" width="19.109375" customWidth="1"/>
    <col min="13307" max="13307" width="14.5546875" customWidth="1"/>
    <col min="13309" max="13309" width="12.88671875" bestFit="1" customWidth="1"/>
    <col min="13559" max="13559" width="40.44140625" customWidth="1"/>
    <col min="13560" max="13562" width="19.109375" customWidth="1"/>
    <col min="13563" max="13563" width="14.5546875" customWidth="1"/>
    <col min="13565" max="13565" width="12.88671875" bestFit="1" customWidth="1"/>
    <col min="13815" max="13815" width="40.44140625" customWidth="1"/>
    <col min="13816" max="13818" width="19.109375" customWidth="1"/>
    <col min="13819" max="13819" width="14.5546875" customWidth="1"/>
    <col min="13821" max="13821" width="12.88671875" bestFit="1" customWidth="1"/>
    <col min="14071" max="14071" width="40.44140625" customWidth="1"/>
    <col min="14072" max="14074" width="19.109375" customWidth="1"/>
    <col min="14075" max="14075" width="14.5546875" customWidth="1"/>
    <col min="14077" max="14077" width="12.88671875" bestFit="1" customWidth="1"/>
    <col min="14327" max="14327" width="40.44140625" customWidth="1"/>
    <col min="14328" max="14330" width="19.109375" customWidth="1"/>
    <col min="14331" max="14331" width="14.5546875" customWidth="1"/>
    <col min="14333" max="14333" width="12.88671875" bestFit="1" customWidth="1"/>
    <col min="14583" max="14583" width="40.44140625" customWidth="1"/>
    <col min="14584" max="14586" width="19.109375" customWidth="1"/>
    <col min="14587" max="14587" width="14.5546875" customWidth="1"/>
    <col min="14589" max="14589" width="12.88671875" bestFit="1" customWidth="1"/>
    <col min="14839" max="14839" width="40.44140625" customWidth="1"/>
    <col min="14840" max="14842" width="19.109375" customWidth="1"/>
    <col min="14843" max="14843" width="14.5546875" customWidth="1"/>
    <col min="14845" max="14845" width="12.88671875" bestFit="1" customWidth="1"/>
    <col min="15095" max="15095" width="40.44140625" customWidth="1"/>
    <col min="15096" max="15098" width="19.109375" customWidth="1"/>
    <col min="15099" max="15099" width="14.5546875" customWidth="1"/>
    <col min="15101" max="15101" width="12.88671875" bestFit="1" customWidth="1"/>
    <col min="15351" max="15351" width="40.44140625" customWidth="1"/>
    <col min="15352" max="15354" width="19.109375" customWidth="1"/>
    <col min="15355" max="15355" width="14.5546875" customWidth="1"/>
    <col min="15357" max="15357" width="12.88671875" bestFit="1" customWidth="1"/>
    <col min="15607" max="15607" width="40.44140625" customWidth="1"/>
    <col min="15608" max="15610" width="19.109375" customWidth="1"/>
    <col min="15611" max="15611" width="14.5546875" customWidth="1"/>
    <col min="15613" max="15613" width="12.88671875" bestFit="1" customWidth="1"/>
    <col min="15863" max="15863" width="40.44140625" customWidth="1"/>
    <col min="15864" max="15866" width="19.109375" customWidth="1"/>
    <col min="15867" max="15867" width="14.5546875" customWidth="1"/>
    <col min="15869" max="15869" width="12.88671875" bestFit="1" customWidth="1"/>
    <col min="16119" max="16119" width="40.44140625" customWidth="1"/>
    <col min="16120" max="16122" width="19.109375" customWidth="1"/>
    <col min="16123" max="16123" width="14.5546875" customWidth="1"/>
    <col min="16125" max="16125" width="12.88671875" bestFit="1" customWidth="1"/>
  </cols>
  <sheetData>
    <row r="1" spans="1:5" ht="15.6" x14ac:dyDescent="0.3">
      <c r="A1" s="74" t="s">
        <v>28</v>
      </c>
      <c r="B1" s="74"/>
      <c r="C1" s="74"/>
      <c r="D1" s="74"/>
      <c r="E1" s="74"/>
    </row>
    <row r="2" spans="1:5" x14ac:dyDescent="0.3">
      <c r="A2" s="75" t="s">
        <v>0</v>
      </c>
      <c r="B2" s="75"/>
      <c r="C2" s="75"/>
      <c r="D2" s="75"/>
      <c r="E2" s="75"/>
    </row>
    <row r="3" spans="1:5" x14ac:dyDescent="0.3">
      <c r="A3" s="76"/>
      <c r="B3" s="76"/>
      <c r="C3" s="76"/>
      <c r="D3" s="76"/>
      <c r="E3" s="76"/>
    </row>
    <row r="4" spans="1:5" ht="28.2" x14ac:dyDescent="0.3">
      <c r="A4" s="9"/>
      <c r="B4" s="10" t="s">
        <v>1</v>
      </c>
      <c r="C4" s="11" t="s">
        <v>2</v>
      </c>
      <c r="D4" s="77" t="s">
        <v>3</v>
      </c>
      <c r="E4" s="78"/>
    </row>
    <row r="5" spans="1:5" x14ac:dyDescent="0.3">
      <c r="A5" s="12" t="s">
        <v>4</v>
      </c>
      <c r="B5" s="13"/>
      <c r="C5" s="13"/>
      <c r="D5" s="79" t="s">
        <v>5</v>
      </c>
      <c r="E5" s="14"/>
    </row>
    <row r="6" spans="1:5" x14ac:dyDescent="0.3">
      <c r="A6" s="15"/>
      <c r="B6" s="16" t="s">
        <v>6</v>
      </c>
      <c r="C6" s="16" t="s">
        <v>7</v>
      </c>
      <c r="D6" s="80"/>
      <c r="E6" s="16" t="s">
        <v>8</v>
      </c>
    </row>
    <row r="7" spans="1:5" x14ac:dyDescent="0.3">
      <c r="A7" s="17" t="s">
        <v>9</v>
      </c>
      <c r="B7" s="18">
        <f>+B8+B9+B10</f>
        <v>8832676.5864799991</v>
      </c>
      <c r="C7" s="18">
        <f>+C8+C9+C10</f>
        <v>562.26019000000008</v>
      </c>
      <c r="D7" s="18">
        <f>SUM(D8:D10)</f>
        <v>8834654.0555682294</v>
      </c>
      <c r="E7" s="19">
        <f>SUM(E8:E10)</f>
        <v>82.415340268507109</v>
      </c>
    </row>
    <row r="8" spans="1:5" x14ac:dyDescent="0.3">
      <c r="A8" s="20" t="s">
        <v>19</v>
      </c>
      <c r="B8" s="21">
        <v>7391893.1169999996</v>
      </c>
      <c r="C8" s="21"/>
      <c r="D8" s="21">
        <v>7391893.1169999996</v>
      </c>
      <c r="E8" s="22">
        <v>68.95633746768226</v>
      </c>
    </row>
    <row r="9" spans="1:5" x14ac:dyDescent="0.3">
      <c r="A9" s="20" t="s">
        <v>20</v>
      </c>
      <c r="B9" s="21">
        <v>1440782.46948</v>
      </c>
      <c r="C9" s="21">
        <v>562.26019000000008</v>
      </c>
      <c r="D9" s="21">
        <v>1442759.93856823</v>
      </c>
      <c r="E9" s="22">
        <v>13.458993472181099</v>
      </c>
    </row>
    <row r="10" spans="1:5" x14ac:dyDescent="0.3">
      <c r="A10" s="20" t="s">
        <v>21</v>
      </c>
      <c r="B10" s="21">
        <v>1</v>
      </c>
      <c r="C10" s="21"/>
      <c r="D10" s="21">
        <v>1</v>
      </c>
      <c r="E10" s="22">
        <v>9.3286437420334608E-6</v>
      </c>
    </row>
    <row r="11" spans="1:5" x14ac:dyDescent="0.3">
      <c r="A11" s="20"/>
      <c r="B11" s="23"/>
      <c r="C11" s="24"/>
      <c r="D11" s="23"/>
      <c r="E11" s="25"/>
    </row>
    <row r="12" spans="1:5" x14ac:dyDescent="0.3">
      <c r="A12" s="17" t="s">
        <v>22</v>
      </c>
      <c r="B12" s="26"/>
      <c r="C12" s="61">
        <f>+C13+C14</f>
        <v>423159.33178000001</v>
      </c>
      <c r="D12" s="28">
        <f>+D13+D14</f>
        <v>1488251.3698702599</v>
      </c>
      <c r="E12" s="41">
        <f>(+E13+E14)</f>
        <v>13.883366828112926</v>
      </c>
    </row>
    <row r="13" spans="1:5" x14ac:dyDescent="0.3">
      <c r="A13" s="1" t="s">
        <v>18</v>
      </c>
      <c r="B13" s="23"/>
      <c r="C13" s="24">
        <v>304866.98642999999</v>
      </c>
      <c r="D13" s="21">
        <v>1072217.19127431</v>
      </c>
      <c r="E13" s="22">
        <v>10.002332191481786</v>
      </c>
    </row>
    <row r="14" spans="1:5" ht="28.2" x14ac:dyDescent="0.3">
      <c r="A14" s="5" t="s">
        <v>17</v>
      </c>
      <c r="B14" s="23"/>
      <c r="C14" s="29">
        <v>118292.34534999999</v>
      </c>
      <c r="D14" s="21">
        <v>416034.17859594995</v>
      </c>
      <c r="E14" s="22">
        <v>3.8810346366311399</v>
      </c>
    </row>
    <row r="15" spans="1:5" x14ac:dyDescent="0.3">
      <c r="A15" s="20"/>
      <c r="B15" s="23"/>
      <c r="C15" s="24"/>
      <c r="D15" s="23"/>
      <c r="E15" s="30"/>
    </row>
    <row r="16" spans="1:5" x14ac:dyDescent="0.3">
      <c r="A16" s="4" t="s">
        <v>10</v>
      </c>
      <c r="B16" s="28">
        <f>+B18+B22</f>
        <v>396766.45456000004</v>
      </c>
      <c r="C16" s="31"/>
      <c r="D16" s="28">
        <f>+D18+D22</f>
        <v>396766.45456000004</v>
      </c>
      <c r="E16" s="32">
        <f>+E18+E22</f>
        <v>3.7012929033799473</v>
      </c>
    </row>
    <row r="17" spans="1:5" x14ac:dyDescent="0.3">
      <c r="A17" s="58"/>
      <c r="B17" s="28"/>
      <c r="C17" s="31"/>
      <c r="D17" s="28"/>
      <c r="E17" s="32"/>
    </row>
    <row r="18" spans="1:5" x14ac:dyDescent="0.3">
      <c r="A18" s="34" t="s">
        <v>27</v>
      </c>
      <c r="B18" s="27">
        <f>+B19+B20</f>
        <v>21351.15785</v>
      </c>
      <c r="C18" s="27"/>
      <c r="D18" s="18">
        <f>+D19+D20</f>
        <v>21351.15785</v>
      </c>
      <c r="E18" s="52">
        <f>+E19+E20</f>
        <v>0.19917734506257109</v>
      </c>
    </row>
    <row r="19" spans="1:5" x14ac:dyDescent="0.3">
      <c r="A19" s="20" t="s">
        <v>23</v>
      </c>
      <c r="B19" s="21">
        <v>11210.236949999999</v>
      </c>
      <c r="C19" s="29"/>
      <c r="D19" s="21">
        <v>11210.236949999999</v>
      </c>
      <c r="E19" s="59">
        <v>0.10457630677032975</v>
      </c>
    </row>
    <row r="20" spans="1:5" x14ac:dyDescent="0.3">
      <c r="A20" s="62" t="s">
        <v>12</v>
      </c>
      <c r="B20" s="21">
        <v>10140.920900000001</v>
      </c>
      <c r="C20" s="29"/>
      <c r="D20" s="21">
        <v>10140.920900000001</v>
      </c>
      <c r="E20" s="59">
        <v>9.4601038292241341E-2</v>
      </c>
    </row>
    <row r="21" spans="1:5" x14ac:dyDescent="0.3">
      <c r="A21" s="33"/>
      <c r="B21" s="23"/>
      <c r="C21" s="24"/>
      <c r="D21" s="23"/>
      <c r="E21" s="30"/>
    </row>
    <row r="22" spans="1:5" x14ac:dyDescent="0.3">
      <c r="A22" s="34" t="s">
        <v>11</v>
      </c>
      <c r="B22" s="27">
        <f>SUM(B23:B28)</f>
        <v>375415.29671000002</v>
      </c>
      <c r="C22" s="27"/>
      <c r="D22" s="18">
        <f>SUM(D23:D28)</f>
        <v>375415.29671000002</v>
      </c>
      <c r="E22" s="52">
        <f>SUM(E23:E28)</f>
        <v>3.5021155583173762</v>
      </c>
    </row>
    <row r="23" spans="1:5" x14ac:dyDescent="0.3">
      <c r="A23" s="20" t="s">
        <v>13</v>
      </c>
      <c r="B23" s="29">
        <v>217014.807</v>
      </c>
      <c r="C23" s="29"/>
      <c r="D23" s="21">
        <v>217014.807</v>
      </c>
      <c r="E23" s="22">
        <v>2.0244538212491494</v>
      </c>
    </row>
    <row r="24" spans="1:5" x14ac:dyDescent="0.3">
      <c r="A24" s="20" t="s">
        <v>23</v>
      </c>
      <c r="B24" s="29">
        <v>56266.918040000004</v>
      </c>
      <c r="C24" s="29"/>
      <c r="D24" s="21">
        <v>56266.918040000004</v>
      </c>
      <c r="E24" s="22">
        <v>0.5248940328573557</v>
      </c>
    </row>
    <row r="25" spans="1:5" x14ac:dyDescent="0.3">
      <c r="A25" s="20" t="s">
        <v>12</v>
      </c>
      <c r="B25" s="29">
        <v>33555.554600000003</v>
      </c>
      <c r="C25" s="29"/>
      <c r="D25" s="21">
        <v>33555.554600000003</v>
      </c>
      <c r="E25" s="22">
        <v>0.31302781442975214</v>
      </c>
    </row>
    <row r="26" spans="1:5" x14ac:dyDescent="0.3">
      <c r="A26" s="20" t="s">
        <v>29</v>
      </c>
      <c r="B26" s="29">
        <v>30705.093140000001</v>
      </c>
      <c r="C26" s="24"/>
      <c r="D26" s="21">
        <v>30705.093140000001</v>
      </c>
      <c r="E26" s="22">
        <v>0.2864368749690156</v>
      </c>
    </row>
    <row r="27" spans="1:5" x14ac:dyDescent="0.3">
      <c r="A27" s="20" t="s">
        <v>25</v>
      </c>
      <c r="B27" s="29">
        <v>23481.577859999998</v>
      </c>
      <c r="C27" s="24"/>
      <c r="D27" s="21">
        <v>23481.577859999998</v>
      </c>
      <c r="E27" s="22">
        <v>0.21905127435676044</v>
      </c>
    </row>
    <row r="28" spans="1:5" x14ac:dyDescent="0.3">
      <c r="A28" s="20" t="s">
        <v>16</v>
      </c>
      <c r="B28" s="29">
        <v>14391.34607</v>
      </c>
      <c r="C28" s="29"/>
      <c r="D28" s="21">
        <v>14391.34607</v>
      </c>
      <c r="E28" s="22">
        <v>0.13425174045534333</v>
      </c>
    </row>
    <row r="29" spans="1:5" x14ac:dyDescent="0.3">
      <c r="A29" s="35" t="s">
        <v>3</v>
      </c>
      <c r="B29" s="36">
        <f>+B7+B12+B16</f>
        <v>9229443.0410399996</v>
      </c>
      <c r="C29" s="36">
        <f>+C7+C12+C16</f>
        <v>423721.59197000001</v>
      </c>
      <c r="D29" s="36">
        <f>+D7+D12+D16</f>
        <v>10719671.87999849</v>
      </c>
      <c r="E29" s="60">
        <f>+E7+E12+E16</f>
        <v>99.999999999999986</v>
      </c>
    </row>
    <row r="30" spans="1:5" x14ac:dyDescent="0.3">
      <c r="A30" s="38" t="s">
        <v>14</v>
      </c>
      <c r="B30" s="43">
        <v>3.5169999999999999</v>
      </c>
      <c r="C30" s="39"/>
      <c r="D30" s="39"/>
      <c r="E30" s="40"/>
    </row>
    <row r="31" spans="1:5" x14ac:dyDescent="0.3">
      <c r="D31" s="6"/>
    </row>
    <row r="32" spans="1:5" x14ac:dyDescent="0.3">
      <c r="A32" s="2" t="s">
        <v>15</v>
      </c>
      <c r="B32" s="3">
        <f>+B29/D29</f>
        <v>0.8609818606725208</v>
      </c>
      <c r="C32" s="3">
        <f>1-B32</f>
        <v>0.1390181393274792</v>
      </c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FEBB-E8BB-4A83-93F6-3706BF97100C}">
  <dimension ref="A1:F33"/>
  <sheetViews>
    <sheetView workbookViewId="0">
      <selection activeCell="B4" sqref="B1:C1048576"/>
    </sheetView>
  </sheetViews>
  <sheetFormatPr baseColWidth="10" defaultRowHeight="14.4" x14ac:dyDescent="0.3"/>
  <cols>
    <col min="1" max="1" width="38.88671875" customWidth="1"/>
    <col min="2" max="3" width="23" customWidth="1"/>
    <col min="4" max="4" width="18" customWidth="1"/>
    <col min="5" max="5" width="14" customWidth="1"/>
    <col min="252" max="252" width="40.44140625" customWidth="1"/>
    <col min="253" max="255" width="19.109375" customWidth="1"/>
    <col min="256" max="256" width="14.5546875" customWidth="1"/>
    <col min="258" max="258" width="12.88671875" bestFit="1" customWidth="1"/>
    <col min="508" max="508" width="40.44140625" customWidth="1"/>
    <col min="509" max="511" width="19.109375" customWidth="1"/>
    <col min="512" max="512" width="14.5546875" customWidth="1"/>
    <col min="514" max="514" width="12.88671875" bestFit="1" customWidth="1"/>
    <col min="764" max="764" width="40.44140625" customWidth="1"/>
    <col min="765" max="767" width="19.109375" customWidth="1"/>
    <col min="768" max="768" width="14.5546875" customWidth="1"/>
    <col min="770" max="770" width="12.88671875" bestFit="1" customWidth="1"/>
    <col min="1020" max="1020" width="40.44140625" customWidth="1"/>
    <col min="1021" max="1023" width="19.109375" customWidth="1"/>
    <col min="1024" max="1024" width="14.5546875" customWidth="1"/>
    <col min="1026" max="1026" width="12.88671875" bestFit="1" customWidth="1"/>
    <col min="1276" max="1276" width="40.44140625" customWidth="1"/>
    <col min="1277" max="1279" width="19.109375" customWidth="1"/>
    <col min="1280" max="1280" width="14.5546875" customWidth="1"/>
    <col min="1282" max="1282" width="12.88671875" bestFit="1" customWidth="1"/>
    <col min="1532" max="1532" width="40.44140625" customWidth="1"/>
    <col min="1533" max="1535" width="19.109375" customWidth="1"/>
    <col min="1536" max="1536" width="14.5546875" customWidth="1"/>
    <col min="1538" max="1538" width="12.88671875" bestFit="1" customWidth="1"/>
    <col min="1788" max="1788" width="40.44140625" customWidth="1"/>
    <col min="1789" max="1791" width="19.109375" customWidth="1"/>
    <col min="1792" max="1792" width="14.5546875" customWidth="1"/>
    <col min="1794" max="1794" width="12.88671875" bestFit="1" customWidth="1"/>
    <col min="2044" max="2044" width="40.44140625" customWidth="1"/>
    <col min="2045" max="2047" width="19.109375" customWidth="1"/>
    <col min="2048" max="2048" width="14.5546875" customWidth="1"/>
    <col min="2050" max="2050" width="12.88671875" bestFit="1" customWidth="1"/>
    <col min="2300" max="2300" width="40.44140625" customWidth="1"/>
    <col min="2301" max="2303" width="19.109375" customWidth="1"/>
    <col min="2304" max="2304" width="14.5546875" customWidth="1"/>
    <col min="2306" max="2306" width="12.88671875" bestFit="1" customWidth="1"/>
    <col min="2556" max="2556" width="40.44140625" customWidth="1"/>
    <col min="2557" max="2559" width="19.109375" customWidth="1"/>
    <col min="2560" max="2560" width="14.5546875" customWidth="1"/>
    <col min="2562" max="2562" width="12.88671875" bestFit="1" customWidth="1"/>
    <col min="2812" max="2812" width="40.44140625" customWidth="1"/>
    <col min="2813" max="2815" width="19.109375" customWidth="1"/>
    <col min="2816" max="2816" width="14.5546875" customWidth="1"/>
    <col min="2818" max="2818" width="12.88671875" bestFit="1" customWidth="1"/>
    <col min="3068" max="3068" width="40.44140625" customWidth="1"/>
    <col min="3069" max="3071" width="19.109375" customWidth="1"/>
    <col min="3072" max="3072" width="14.5546875" customWidth="1"/>
    <col min="3074" max="3074" width="12.88671875" bestFit="1" customWidth="1"/>
    <col min="3324" max="3324" width="40.44140625" customWidth="1"/>
    <col min="3325" max="3327" width="19.109375" customWidth="1"/>
    <col min="3328" max="3328" width="14.5546875" customWidth="1"/>
    <col min="3330" max="3330" width="12.88671875" bestFit="1" customWidth="1"/>
    <col min="3580" max="3580" width="40.44140625" customWidth="1"/>
    <col min="3581" max="3583" width="19.109375" customWidth="1"/>
    <col min="3584" max="3584" width="14.5546875" customWidth="1"/>
    <col min="3586" max="3586" width="12.88671875" bestFit="1" customWidth="1"/>
    <col min="3836" max="3836" width="40.44140625" customWidth="1"/>
    <col min="3837" max="3839" width="19.109375" customWidth="1"/>
    <col min="3840" max="3840" width="14.5546875" customWidth="1"/>
    <col min="3842" max="3842" width="12.88671875" bestFit="1" customWidth="1"/>
    <col min="4092" max="4092" width="40.44140625" customWidth="1"/>
    <col min="4093" max="4095" width="19.109375" customWidth="1"/>
    <col min="4096" max="4096" width="14.5546875" customWidth="1"/>
    <col min="4098" max="4098" width="12.88671875" bestFit="1" customWidth="1"/>
    <col min="4348" max="4348" width="40.44140625" customWidth="1"/>
    <col min="4349" max="4351" width="19.109375" customWidth="1"/>
    <col min="4352" max="4352" width="14.5546875" customWidth="1"/>
    <col min="4354" max="4354" width="12.88671875" bestFit="1" customWidth="1"/>
    <col min="4604" max="4604" width="40.44140625" customWidth="1"/>
    <col min="4605" max="4607" width="19.109375" customWidth="1"/>
    <col min="4608" max="4608" width="14.5546875" customWidth="1"/>
    <col min="4610" max="4610" width="12.88671875" bestFit="1" customWidth="1"/>
    <col min="4860" max="4860" width="40.44140625" customWidth="1"/>
    <col min="4861" max="4863" width="19.109375" customWidth="1"/>
    <col min="4864" max="4864" width="14.5546875" customWidth="1"/>
    <col min="4866" max="4866" width="12.88671875" bestFit="1" customWidth="1"/>
    <col min="5116" max="5116" width="40.44140625" customWidth="1"/>
    <col min="5117" max="5119" width="19.109375" customWidth="1"/>
    <col min="5120" max="5120" width="14.5546875" customWidth="1"/>
    <col min="5122" max="5122" width="12.88671875" bestFit="1" customWidth="1"/>
    <col min="5372" max="5372" width="40.44140625" customWidth="1"/>
    <col min="5373" max="5375" width="19.109375" customWidth="1"/>
    <col min="5376" max="5376" width="14.5546875" customWidth="1"/>
    <col min="5378" max="5378" width="12.88671875" bestFit="1" customWidth="1"/>
    <col min="5628" max="5628" width="40.44140625" customWidth="1"/>
    <col min="5629" max="5631" width="19.109375" customWidth="1"/>
    <col min="5632" max="5632" width="14.5546875" customWidth="1"/>
    <col min="5634" max="5634" width="12.88671875" bestFit="1" customWidth="1"/>
    <col min="5884" max="5884" width="40.44140625" customWidth="1"/>
    <col min="5885" max="5887" width="19.109375" customWidth="1"/>
    <col min="5888" max="5888" width="14.5546875" customWidth="1"/>
    <col min="5890" max="5890" width="12.88671875" bestFit="1" customWidth="1"/>
    <col min="6140" max="6140" width="40.44140625" customWidth="1"/>
    <col min="6141" max="6143" width="19.109375" customWidth="1"/>
    <col min="6144" max="6144" width="14.5546875" customWidth="1"/>
    <col min="6146" max="6146" width="12.88671875" bestFit="1" customWidth="1"/>
    <col min="6396" max="6396" width="40.44140625" customWidth="1"/>
    <col min="6397" max="6399" width="19.109375" customWidth="1"/>
    <col min="6400" max="6400" width="14.5546875" customWidth="1"/>
    <col min="6402" max="6402" width="12.88671875" bestFit="1" customWidth="1"/>
    <col min="6652" max="6652" width="40.44140625" customWidth="1"/>
    <col min="6653" max="6655" width="19.109375" customWidth="1"/>
    <col min="6656" max="6656" width="14.5546875" customWidth="1"/>
    <col min="6658" max="6658" width="12.88671875" bestFit="1" customWidth="1"/>
    <col min="6908" max="6908" width="40.44140625" customWidth="1"/>
    <col min="6909" max="6911" width="19.109375" customWidth="1"/>
    <col min="6912" max="6912" width="14.5546875" customWidth="1"/>
    <col min="6914" max="6914" width="12.88671875" bestFit="1" customWidth="1"/>
    <col min="7164" max="7164" width="40.44140625" customWidth="1"/>
    <col min="7165" max="7167" width="19.109375" customWidth="1"/>
    <col min="7168" max="7168" width="14.5546875" customWidth="1"/>
    <col min="7170" max="7170" width="12.88671875" bestFit="1" customWidth="1"/>
    <col min="7420" max="7420" width="40.44140625" customWidth="1"/>
    <col min="7421" max="7423" width="19.109375" customWidth="1"/>
    <col min="7424" max="7424" width="14.5546875" customWidth="1"/>
    <col min="7426" max="7426" width="12.88671875" bestFit="1" customWidth="1"/>
    <col min="7676" max="7676" width="40.44140625" customWidth="1"/>
    <col min="7677" max="7679" width="19.109375" customWidth="1"/>
    <col min="7680" max="7680" width="14.5546875" customWidth="1"/>
    <col min="7682" max="7682" width="12.88671875" bestFit="1" customWidth="1"/>
    <col min="7932" max="7932" width="40.44140625" customWidth="1"/>
    <col min="7933" max="7935" width="19.109375" customWidth="1"/>
    <col min="7936" max="7936" width="14.5546875" customWidth="1"/>
    <col min="7938" max="7938" width="12.88671875" bestFit="1" customWidth="1"/>
    <col min="8188" max="8188" width="40.44140625" customWidth="1"/>
    <col min="8189" max="8191" width="19.109375" customWidth="1"/>
    <col min="8192" max="8192" width="14.5546875" customWidth="1"/>
    <col min="8194" max="8194" width="12.88671875" bestFit="1" customWidth="1"/>
    <col min="8444" max="8444" width="40.44140625" customWidth="1"/>
    <col min="8445" max="8447" width="19.109375" customWidth="1"/>
    <col min="8448" max="8448" width="14.5546875" customWidth="1"/>
    <col min="8450" max="8450" width="12.88671875" bestFit="1" customWidth="1"/>
    <col min="8700" max="8700" width="40.44140625" customWidth="1"/>
    <col min="8701" max="8703" width="19.109375" customWidth="1"/>
    <col min="8704" max="8704" width="14.5546875" customWidth="1"/>
    <col min="8706" max="8706" width="12.88671875" bestFit="1" customWidth="1"/>
    <col min="8956" max="8956" width="40.44140625" customWidth="1"/>
    <col min="8957" max="8959" width="19.109375" customWidth="1"/>
    <col min="8960" max="8960" width="14.5546875" customWidth="1"/>
    <col min="8962" max="8962" width="12.88671875" bestFit="1" customWidth="1"/>
    <col min="9212" max="9212" width="40.44140625" customWidth="1"/>
    <col min="9213" max="9215" width="19.109375" customWidth="1"/>
    <col min="9216" max="9216" width="14.5546875" customWidth="1"/>
    <col min="9218" max="9218" width="12.88671875" bestFit="1" customWidth="1"/>
    <col min="9468" max="9468" width="40.44140625" customWidth="1"/>
    <col min="9469" max="9471" width="19.109375" customWidth="1"/>
    <col min="9472" max="9472" width="14.5546875" customWidth="1"/>
    <col min="9474" max="9474" width="12.88671875" bestFit="1" customWidth="1"/>
    <col min="9724" max="9724" width="40.44140625" customWidth="1"/>
    <col min="9725" max="9727" width="19.109375" customWidth="1"/>
    <col min="9728" max="9728" width="14.5546875" customWidth="1"/>
    <col min="9730" max="9730" width="12.88671875" bestFit="1" customWidth="1"/>
    <col min="9980" max="9980" width="40.44140625" customWidth="1"/>
    <col min="9981" max="9983" width="19.109375" customWidth="1"/>
    <col min="9984" max="9984" width="14.5546875" customWidth="1"/>
    <col min="9986" max="9986" width="12.88671875" bestFit="1" customWidth="1"/>
    <col min="10236" max="10236" width="40.44140625" customWidth="1"/>
    <col min="10237" max="10239" width="19.109375" customWidth="1"/>
    <col min="10240" max="10240" width="14.5546875" customWidth="1"/>
    <col min="10242" max="10242" width="12.88671875" bestFit="1" customWidth="1"/>
    <col min="10492" max="10492" width="40.44140625" customWidth="1"/>
    <col min="10493" max="10495" width="19.109375" customWidth="1"/>
    <col min="10496" max="10496" width="14.5546875" customWidth="1"/>
    <col min="10498" max="10498" width="12.88671875" bestFit="1" customWidth="1"/>
    <col min="10748" max="10748" width="40.44140625" customWidth="1"/>
    <col min="10749" max="10751" width="19.109375" customWidth="1"/>
    <col min="10752" max="10752" width="14.5546875" customWidth="1"/>
    <col min="10754" max="10754" width="12.88671875" bestFit="1" customWidth="1"/>
    <col min="11004" max="11004" width="40.44140625" customWidth="1"/>
    <col min="11005" max="11007" width="19.109375" customWidth="1"/>
    <col min="11008" max="11008" width="14.5546875" customWidth="1"/>
    <col min="11010" max="11010" width="12.88671875" bestFit="1" customWidth="1"/>
    <col min="11260" max="11260" width="40.44140625" customWidth="1"/>
    <col min="11261" max="11263" width="19.109375" customWidth="1"/>
    <col min="11264" max="11264" width="14.5546875" customWidth="1"/>
    <col min="11266" max="11266" width="12.88671875" bestFit="1" customWidth="1"/>
    <col min="11516" max="11516" width="40.44140625" customWidth="1"/>
    <col min="11517" max="11519" width="19.109375" customWidth="1"/>
    <col min="11520" max="11520" width="14.5546875" customWidth="1"/>
    <col min="11522" max="11522" width="12.88671875" bestFit="1" customWidth="1"/>
    <col min="11772" max="11772" width="40.44140625" customWidth="1"/>
    <col min="11773" max="11775" width="19.109375" customWidth="1"/>
    <col min="11776" max="11776" width="14.5546875" customWidth="1"/>
    <col min="11778" max="11778" width="12.88671875" bestFit="1" customWidth="1"/>
    <col min="12028" max="12028" width="40.44140625" customWidth="1"/>
    <col min="12029" max="12031" width="19.109375" customWidth="1"/>
    <col min="12032" max="12032" width="14.5546875" customWidth="1"/>
    <col min="12034" max="12034" width="12.88671875" bestFit="1" customWidth="1"/>
    <col min="12284" max="12284" width="40.44140625" customWidth="1"/>
    <col min="12285" max="12287" width="19.109375" customWidth="1"/>
    <col min="12288" max="12288" width="14.5546875" customWidth="1"/>
    <col min="12290" max="12290" width="12.88671875" bestFit="1" customWidth="1"/>
    <col min="12540" max="12540" width="40.44140625" customWidth="1"/>
    <col min="12541" max="12543" width="19.109375" customWidth="1"/>
    <col min="12544" max="12544" width="14.5546875" customWidth="1"/>
    <col min="12546" max="12546" width="12.88671875" bestFit="1" customWidth="1"/>
    <col min="12796" max="12796" width="40.44140625" customWidth="1"/>
    <col min="12797" max="12799" width="19.109375" customWidth="1"/>
    <col min="12800" max="12800" width="14.5546875" customWidth="1"/>
    <col min="12802" max="12802" width="12.88671875" bestFit="1" customWidth="1"/>
    <col min="13052" max="13052" width="40.44140625" customWidth="1"/>
    <col min="13053" max="13055" width="19.109375" customWidth="1"/>
    <col min="13056" max="13056" width="14.5546875" customWidth="1"/>
    <col min="13058" max="13058" width="12.88671875" bestFit="1" customWidth="1"/>
    <col min="13308" max="13308" width="40.44140625" customWidth="1"/>
    <col min="13309" max="13311" width="19.109375" customWidth="1"/>
    <col min="13312" max="13312" width="14.5546875" customWidth="1"/>
    <col min="13314" max="13314" width="12.88671875" bestFit="1" customWidth="1"/>
    <col min="13564" max="13564" width="40.44140625" customWidth="1"/>
    <col min="13565" max="13567" width="19.109375" customWidth="1"/>
    <col min="13568" max="13568" width="14.5546875" customWidth="1"/>
    <col min="13570" max="13570" width="12.88671875" bestFit="1" customWidth="1"/>
    <col min="13820" max="13820" width="40.44140625" customWidth="1"/>
    <col min="13821" max="13823" width="19.109375" customWidth="1"/>
    <col min="13824" max="13824" width="14.5546875" customWidth="1"/>
    <col min="13826" max="13826" width="12.88671875" bestFit="1" customWidth="1"/>
    <col min="14076" max="14076" width="40.44140625" customWidth="1"/>
    <col min="14077" max="14079" width="19.109375" customWidth="1"/>
    <col min="14080" max="14080" width="14.5546875" customWidth="1"/>
    <col min="14082" max="14082" width="12.88671875" bestFit="1" customWidth="1"/>
    <col min="14332" max="14332" width="40.44140625" customWidth="1"/>
    <col min="14333" max="14335" width="19.109375" customWidth="1"/>
    <col min="14336" max="14336" width="14.5546875" customWidth="1"/>
    <col min="14338" max="14338" width="12.88671875" bestFit="1" customWidth="1"/>
    <col min="14588" max="14588" width="40.44140625" customWidth="1"/>
    <col min="14589" max="14591" width="19.109375" customWidth="1"/>
    <col min="14592" max="14592" width="14.5546875" customWidth="1"/>
    <col min="14594" max="14594" width="12.88671875" bestFit="1" customWidth="1"/>
    <col min="14844" max="14844" width="40.44140625" customWidth="1"/>
    <col min="14845" max="14847" width="19.109375" customWidth="1"/>
    <col min="14848" max="14848" width="14.5546875" customWidth="1"/>
    <col min="14850" max="14850" width="12.88671875" bestFit="1" customWidth="1"/>
    <col min="15100" max="15100" width="40.44140625" customWidth="1"/>
    <col min="15101" max="15103" width="19.109375" customWidth="1"/>
    <col min="15104" max="15104" width="14.5546875" customWidth="1"/>
    <col min="15106" max="15106" width="12.88671875" bestFit="1" customWidth="1"/>
    <col min="15356" max="15356" width="40.44140625" customWidth="1"/>
    <col min="15357" max="15359" width="19.109375" customWidth="1"/>
    <col min="15360" max="15360" width="14.5546875" customWidth="1"/>
    <col min="15362" max="15362" width="12.88671875" bestFit="1" customWidth="1"/>
    <col min="15612" max="15612" width="40.44140625" customWidth="1"/>
    <col min="15613" max="15615" width="19.109375" customWidth="1"/>
    <col min="15616" max="15616" width="14.5546875" customWidth="1"/>
    <col min="15618" max="15618" width="12.88671875" bestFit="1" customWidth="1"/>
    <col min="15868" max="15868" width="40.44140625" customWidth="1"/>
    <col min="15869" max="15871" width="19.109375" customWidth="1"/>
    <col min="15872" max="15872" width="14.5546875" customWidth="1"/>
    <col min="15874" max="15874" width="12.88671875" bestFit="1" customWidth="1"/>
    <col min="16124" max="16124" width="40.44140625" customWidth="1"/>
    <col min="16125" max="16127" width="19.109375" customWidth="1"/>
    <col min="16128" max="16128" width="14.5546875" customWidth="1"/>
    <col min="16130" max="16130" width="12.88671875" bestFit="1" customWidth="1"/>
  </cols>
  <sheetData>
    <row r="1" spans="1:6" ht="15.6" x14ac:dyDescent="0.3">
      <c r="A1" s="74" t="s">
        <v>30</v>
      </c>
      <c r="B1" s="74"/>
      <c r="C1" s="74"/>
      <c r="D1" s="74"/>
      <c r="E1" s="74"/>
    </row>
    <row r="2" spans="1:6" x14ac:dyDescent="0.3">
      <c r="A2" s="75" t="s">
        <v>0</v>
      </c>
      <c r="B2" s="75"/>
      <c r="C2" s="75"/>
      <c r="D2" s="75"/>
      <c r="E2" s="75"/>
    </row>
    <row r="3" spans="1:6" x14ac:dyDescent="0.3">
      <c r="A3" s="76"/>
      <c r="B3" s="76"/>
      <c r="C3" s="76"/>
      <c r="D3" s="76"/>
      <c r="E3" s="76"/>
    </row>
    <row r="4" spans="1:6" ht="28.2" x14ac:dyDescent="0.3">
      <c r="A4" s="9"/>
      <c r="B4" s="10" t="s">
        <v>1</v>
      </c>
      <c r="C4" s="11" t="s">
        <v>2</v>
      </c>
      <c r="D4" s="77" t="s">
        <v>3</v>
      </c>
      <c r="E4" s="78"/>
    </row>
    <row r="5" spans="1:6" x14ac:dyDescent="0.3">
      <c r="A5" s="12" t="s">
        <v>4</v>
      </c>
      <c r="B5" s="13"/>
      <c r="C5" s="13"/>
      <c r="D5" s="79" t="s">
        <v>5</v>
      </c>
      <c r="E5" s="14"/>
    </row>
    <row r="6" spans="1:6" x14ac:dyDescent="0.3">
      <c r="A6" s="15"/>
      <c r="B6" s="16" t="s">
        <v>6</v>
      </c>
      <c r="C6" s="16" t="s">
        <v>7</v>
      </c>
      <c r="D6" s="80"/>
      <c r="E6" s="16" t="s">
        <v>8</v>
      </c>
    </row>
    <row r="7" spans="1:6" x14ac:dyDescent="0.3">
      <c r="A7" s="17" t="s">
        <v>9</v>
      </c>
      <c r="B7" s="28">
        <f>+B8+B9+B10</f>
        <v>8657549.6509000007</v>
      </c>
      <c r="C7" s="28">
        <f>+C8+C9+C10</f>
        <v>288.67104999999998</v>
      </c>
      <c r="D7" s="28">
        <f>SUM(D8:D10)</f>
        <v>8658535.1738646999</v>
      </c>
      <c r="E7" s="63">
        <f>SUM(E8:E10)</f>
        <v>80.807607443486788</v>
      </c>
    </row>
    <row r="8" spans="1:6" x14ac:dyDescent="0.3">
      <c r="A8" s="20" t="s">
        <v>19</v>
      </c>
      <c r="B8" s="23">
        <v>8508844.3800000008</v>
      </c>
      <c r="C8" s="23"/>
      <c r="D8" s="23">
        <v>8508844.3800000008</v>
      </c>
      <c r="E8" s="25">
        <v>79.410586508001742</v>
      </c>
      <c r="F8" s="51"/>
    </row>
    <row r="9" spans="1:6" x14ac:dyDescent="0.3">
      <c r="A9" s="20" t="s">
        <v>20</v>
      </c>
      <c r="B9" s="23">
        <v>148704.2709</v>
      </c>
      <c r="C9" s="23">
        <v>288.67104999999998</v>
      </c>
      <c r="D9" s="23">
        <v>149689.79386470001</v>
      </c>
      <c r="E9" s="25">
        <v>1.3970116027739254</v>
      </c>
      <c r="F9" s="51"/>
    </row>
    <row r="10" spans="1:6" x14ac:dyDescent="0.3">
      <c r="A10" s="20" t="s">
        <v>21</v>
      </c>
      <c r="B10" s="23">
        <v>1</v>
      </c>
      <c r="C10" s="23"/>
      <c r="D10" s="23">
        <v>1</v>
      </c>
      <c r="E10" s="25">
        <v>9.3327111134687061E-6</v>
      </c>
      <c r="F10" s="51"/>
    </row>
    <row r="11" spans="1:6" x14ac:dyDescent="0.3">
      <c r="A11" s="20"/>
      <c r="B11" s="23"/>
      <c r="C11" s="24"/>
      <c r="D11" s="23"/>
      <c r="E11" s="25"/>
      <c r="F11" s="51"/>
    </row>
    <row r="12" spans="1:6" x14ac:dyDescent="0.3">
      <c r="A12" s="17" t="s">
        <v>22</v>
      </c>
      <c r="B12" s="64"/>
      <c r="C12" s="65">
        <f>+C13+C14</f>
        <v>424547.72691000003</v>
      </c>
      <c r="D12" s="28">
        <f>+D13+D14</f>
        <v>1449405.9396707402</v>
      </c>
      <c r="E12" s="41">
        <f>(+E13+E14)</f>
        <v>13.526886921092668</v>
      </c>
      <c r="F12" s="51"/>
    </row>
    <row r="13" spans="1:6" x14ac:dyDescent="0.3">
      <c r="A13" s="1" t="s">
        <v>18</v>
      </c>
      <c r="B13" s="23"/>
      <c r="C13" s="24">
        <v>305873.16234000004</v>
      </c>
      <c r="D13" s="23">
        <v>1044250.9762287602</v>
      </c>
      <c r="E13" s="25">
        <v>9.7456926911006949</v>
      </c>
      <c r="F13" s="51"/>
    </row>
    <row r="14" spans="1:6" ht="28.2" x14ac:dyDescent="0.3">
      <c r="A14" s="5" t="s">
        <v>17</v>
      </c>
      <c r="B14" s="23"/>
      <c r="C14" s="24">
        <v>118674.56456999999</v>
      </c>
      <c r="D14" s="23">
        <v>405154.96344197995</v>
      </c>
      <c r="E14" s="25">
        <v>3.7811942299919736</v>
      </c>
      <c r="F14" s="51"/>
    </row>
    <row r="15" spans="1:6" x14ac:dyDescent="0.3">
      <c r="A15" s="20"/>
      <c r="B15" s="23"/>
      <c r="C15" s="24"/>
      <c r="D15" s="23"/>
      <c r="E15" s="25"/>
      <c r="F15" s="51"/>
    </row>
    <row r="16" spans="1:6" x14ac:dyDescent="0.3">
      <c r="A16" s="4" t="s">
        <v>10</v>
      </c>
      <c r="B16" s="28">
        <f>+B18+B22</f>
        <v>607058.93137999997</v>
      </c>
      <c r="C16" s="31"/>
      <c r="D16" s="28">
        <f>+D18+D22</f>
        <v>607058.93137999997</v>
      </c>
      <c r="E16" s="41">
        <f>+E18+E22</f>
        <v>5.6655056354205628</v>
      </c>
      <c r="F16" s="51"/>
    </row>
    <row r="17" spans="1:6" x14ac:dyDescent="0.3">
      <c r="A17" s="58"/>
      <c r="B17" s="28"/>
      <c r="C17" s="31"/>
      <c r="D17" s="28"/>
      <c r="E17" s="41"/>
      <c r="F17" s="51"/>
    </row>
    <row r="18" spans="1:6" x14ac:dyDescent="0.3">
      <c r="A18" s="34" t="s">
        <v>27</v>
      </c>
      <c r="B18" s="64">
        <f>+B19+B20</f>
        <v>50243.325949999999</v>
      </c>
      <c r="C18" s="24"/>
      <c r="D18" s="64">
        <f>+D19+D20</f>
        <v>50243.325949999999</v>
      </c>
      <c r="E18" s="66">
        <f>+E19+E20</f>
        <v>0.46890644647119561</v>
      </c>
      <c r="F18" s="51"/>
    </row>
    <row r="19" spans="1:6" x14ac:dyDescent="0.3">
      <c r="A19" s="20" t="s">
        <v>23</v>
      </c>
      <c r="B19" s="23">
        <v>11256.90495</v>
      </c>
      <c r="C19" s="24"/>
      <c r="D19" s="23">
        <v>11256.90495</v>
      </c>
      <c r="E19" s="67">
        <v>0.10505744193012587</v>
      </c>
      <c r="F19" s="51"/>
    </row>
    <row r="20" spans="1:6" x14ac:dyDescent="0.3">
      <c r="A20" s="62" t="s">
        <v>12</v>
      </c>
      <c r="B20" s="23">
        <v>38986.421000000002</v>
      </c>
      <c r="C20" s="24"/>
      <c r="D20" s="23">
        <v>38986.421000000002</v>
      </c>
      <c r="E20" s="67">
        <v>0.36384900454106972</v>
      </c>
      <c r="F20" s="51"/>
    </row>
    <row r="21" spans="1:6" x14ac:dyDescent="0.3">
      <c r="A21" s="33"/>
      <c r="B21" s="23"/>
      <c r="C21" s="24"/>
      <c r="D21" s="23"/>
      <c r="E21" s="25"/>
      <c r="F21" s="51"/>
    </row>
    <row r="22" spans="1:6" x14ac:dyDescent="0.3">
      <c r="A22" s="34" t="s">
        <v>11</v>
      </c>
      <c r="B22" s="64">
        <f>SUM(B23:B28)</f>
        <v>556815.60543</v>
      </c>
      <c r="C22" s="24"/>
      <c r="D22" s="64">
        <f>SUM(D23:D28)</f>
        <v>556815.60543</v>
      </c>
      <c r="E22" s="66">
        <f>SUM(E23:E28)</f>
        <v>5.1965991889493672</v>
      </c>
      <c r="F22" s="51"/>
    </row>
    <row r="23" spans="1:6" x14ac:dyDescent="0.3">
      <c r="A23" s="20" t="s">
        <v>13</v>
      </c>
      <c r="B23" s="24">
        <v>397833.489</v>
      </c>
      <c r="C23" s="24"/>
      <c r="D23" s="23">
        <v>397833.489</v>
      </c>
      <c r="E23" s="25">
        <v>3.71286502410033</v>
      </c>
      <c r="F23" s="51"/>
    </row>
    <row r="24" spans="1:6" x14ac:dyDescent="0.3">
      <c r="A24" s="20" t="s">
        <v>23</v>
      </c>
      <c r="B24" s="24">
        <v>56144.543570000002</v>
      </c>
      <c r="C24" s="24"/>
      <c r="D24" s="23">
        <v>56144.543570000002</v>
      </c>
      <c r="E24" s="25">
        <v>0.52398080573636696</v>
      </c>
    </row>
    <row r="25" spans="1:6" x14ac:dyDescent="0.3">
      <c r="A25" s="20" t="s">
        <v>12</v>
      </c>
      <c r="B25" s="24">
        <v>33929.380799999999</v>
      </c>
      <c r="C25" s="24"/>
      <c r="D25" s="23">
        <v>33929.380799999999</v>
      </c>
      <c r="E25" s="25">
        <v>0.31665310926527168</v>
      </c>
      <c r="F25" s="46"/>
    </row>
    <row r="26" spans="1:6" x14ac:dyDescent="0.3">
      <c r="A26" s="20" t="s">
        <v>29</v>
      </c>
      <c r="B26" s="24">
        <v>30804.91102</v>
      </c>
      <c r="C26" s="24"/>
      <c r="D26" s="23">
        <v>30804.91102</v>
      </c>
      <c r="E26" s="25">
        <v>0.2874933354257686</v>
      </c>
    </row>
    <row r="27" spans="1:6" x14ac:dyDescent="0.3">
      <c r="A27" s="20" t="s">
        <v>25</v>
      </c>
      <c r="B27" s="24">
        <v>23615.72724</v>
      </c>
      <c r="C27" s="24"/>
      <c r="D27" s="23">
        <v>23615.72724</v>
      </c>
      <c r="E27" s="25">
        <v>0.22039876006539363</v>
      </c>
      <c r="F27" s="50"/>
    </row>
    <row r="28" spans="1:6" x14ac:dyDescent="0.3">
      <c r="A28" s="20" t="s">
        <v>16</v>
      </c>
      <c r="B28" s="24">
        <v>14487.553800000002</v>
      </c>
      <c r="C28" s="24"/>
      <c r="D28" s="23">
        <v>14487.553800000002</v>
      </c>
      <c r="E28" s="25">
        <v>0.13520815435623579</v>
      </c>
      <c r="F28" s="50"/>
    </row>
    <row r="29" spans="1:6" x14ac:dyDescent="0.3">
      <c r="A29" s="35" t="s">
        <v>3</v>
      </c>
      <c r="B29" s="68">
        <f>+B7+B12+B16</f>
        <v>9264608.5822800007</v>
      </c>
      <c r="C29" s="68">
        <f>+C7+C12+C16</f>
        <v>424836.39796000003</v>
      </c>
      <c r="D29" s="68">
        <f>+D7+D12+D16</f>
        <v>10715000.04491544</v>
      </c>
      <c r="E29" s="69">
        <f>+E7+E12+E16</f>
        <v>100.00000000000001</v>
      </c>
      <c r="F29" s="50"/>
    </row>
    <row r="30" spans="1:6" x14ac:dyDescent="0.3">
      <c r="A30" s="38" t="s">
        <v>14</v>
      </c>
      <c r="B30" s="43">
        <v>3.4140000000000001</v>
      </c>
      <c r="C30" s="39"/>
      <c r="D30" s="39"/>
      <c r="E30" s="40"/>
      <c r="F30" s="50"/>
    </row>
    <row r="31" spans="1:6" x14ac:dyDescent="0.3">
      <c r="D31" s="6"/>
      <c r="F31" s="55"/>
    </row>
    <row r="32" spans="1:6" x14ac:dyDescent="0.3">
      <c r="A32" s="2" t="s">
        <v>15</v>
      </c>
      <c r="B32" s="3">
        <f>+B29/D29</f>
        <v>0.86463915477782105</v>
      </c>
      <c r="C32" s="3">
        <f>1-B32</f>
        <v>0.13536084522217895</v>
      </c>
      <c r="F32" s="55"/>
    </row>
    <row r="33" spans="5:5" x14ac:dyDescent="0.3">
      <c r="E33" s="54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0BFC-4139-4BCD-8D98-CAA931B8A7AD}">
  <dimension ref="A1:E31"/>
  <sheetViews>
    <sheetView workbookViewId="0">
      <selection activeCell="B4" sqref="B1:C1048576"/>
    </sheetView>
  </sheetViews>
  <sheetFormatPr baseColWidth="10" defaultRowHeight="14.4" x14ac:dyDescent="0.3"/>
  <cols>
    <col min="1" max="1" width="40" customWidth="1"/>
    <col min="2" max="3" width="20.6640625" customWidth="1"/>
    <col min="4" max="4" width="19.44140625" customWidth="1"/>
    <col min="5" max="5" width="16" customWidth="1"/>
  </cols>
  <sheetData>
    <row r="1" spans="1:5" ht="15.6" x14ac:dyDescent="0.3">
      <c r="A1" s="74" t="s">
        <v>31</v>
      </c>
      <c r="B1" s="74"/>
      <c r="C1" s="74"/>
      <c r="D1" s="74"/>
      <c r="E1" s="74"/>
    </row>
    <row r="2" spans="1:5" x14ac:dyDescent="0.3">
      <c r="A2" s="75" t="s">
        <v>0</v>
      </c>
      <c r="B2" s="75"/>
      <c r="C2" s="75"/>
      <c r="D2" s="75"/>
      <c r="E2" s="75"/>
    </row>
    <row r="3" spans="1:5" x14ac:dyDescent="0.3">
      <c r="A3" s="76"/>
      <c r="B3" s="76"/>
      <c r="C3" s="76"/>
      <c r="D3" s="76"/>
      <c r="E3" s="76"/>
    </row>
    <row r="4" spans="1:5" ht="28.2" x14ac:dyDescent="0.3">
      <c r="A4" s="9"/>
      <c r="B4" s="10" t="s">
        <v>1</v>
      </c>
      <c r="C4" s="11" t="s">
        <v>2</v>
      </c>
      <c r="D4" s="77" t="s">
        <v>3</v>
      </c>
      <c r="E4" s="78"/>
    </row>
    <row r="5" spans="1:5" x14ac:dyDescent="0.3">
      <c r="A5" s="12" t="s">
        <v>4</v>
      </c>
      <c r="B5" s="13"/>
      <c r="C5" s="13"/>
      <c r="D5" s="79" t="s">
        <v>5</v>
      </c>
      <c r="E5" s="14"/>
    </row>
    <row r="6" spans="1:5" x14ac:dyDescent="0.3">
      <c r="A6" s="15"/>
      <c r="B6" s="16" t="s">
        <v>6</v>
      </c>
      <c r="C6" s="16" t="s">
        <v>7</v>
      </c>
      <c r="D6" s="80"/>
      <c r="E6" s="16" t="s">
        <v>8</v>
      </c>
    </row>
    <row r="7" spans="1:5" x14ac:dyDescent="0.3">
      <c r="A7" s="17" t="s">
        <v>9</v>
      </c>
      <c r="B7" s="28">
        <f>+B8+B9+B10</f>
        <v>8707286.6861700006</v>
      </c>
      <c r="C7" s="28">
        <f>+C8+C9+C10</f>
        <v>647.03400999999997</v>
      </c>
      <c r="D7" s="28">
        <f>SUM(D8:D10)</f>
        <v>8709493.0721441004</v>
      </c>
      <c r="E7" s="63">
        <f>SUM(E8:E10)</f>
        <v>80.972846766214019</v>
      </c>
    </row>
    <row r="8" spans="1:5" x14ac:dyDescent="0.3">
      <c r="A8" s="20" t="s">
        <v>19</v>
      </c>
      <c r="B8" s="23">
        <v>8336529.5159999998</v>
      </c>
      <c r="C8" s="23"/>
      <c r="D8" s="23">
        <v>8336529.5159999998</v>
      </c>
      <c r="E8" s="25">
        <v>77.505375051054386</v>
      </c>
    </row>
    <row r="9" spans="1:5" x14ac:dyDescent="0.3">
      <c r="A9" s="20" t="s">
        <v>20</v>
      </c>
      <c r="B9" s="23">
        <v>370756.17017</v>
      </c>
      <c r="C9" s="23">
        <v>647.03400999999997</v>
      </c>
      <c r="D9" s="23">
        <v>372962.55614409997</v>
      </c>
      <c r="E9" s="25">
        <v>3.4674624180804496</v>
      </c>
    </row>
    <row r="10" spans="1:5" x14ac:dyDescent="0.3">
      <c r="A10" s="20" t="s">
        <v>21</v>
      </c>
      <c r="B10" s="23">
        <v>1</v>
      </c>
      <c r="C10" s="23"/>
      <c r="D10" s="23">
        <v>1</v>
      </c>
      <c r="E10" s="25">
        <v>9.2970791865249359E-6</v>
      </c>
    </row>
    <row r="11" spans="1:5" x14ac:dyDescent="0.3">
      <c r="A11" s="20"/>
      <c r="B11" s="23"/>
      <c r="C11" s="24"/>
      <c r="D11" s="23"/>
      <c r="E11" s="25"/>
    </row>
    <row r="12" spans="1:5" x14ac:dyDescent="0.3">
      <c r="A12" s="17" t="s">
        <v>22</v>
      </c>
      <c r="B12" s="64"/>
      <c r="C12" s="65">
        <f>+C13+C14</f>
        <v>425391.44013999996</v>
      </c>
      <c r="D12" s="28">
        <f>+D13+D14</f>
        <v>1450584.8108774</v>
      </c>
      <c r="E12" s="41">
        <f>(+E13+E14)</f>
        <v>13.486201853497485</v>
      </c>
    </row>
    <row r="13" spans="1:5" x14ac:dyDescent="0.3">
      <c r="A13" s="1" t="s">
        <v>18</v>
      </c>
      <c r="B13" s="23"/>
      <c r="C13" s="24">
        <v>306346.98596999998</v>
      </c>
      <c r="D13" s="23">
        <v>1044643.2221577</v>
      </c>
      <c r="E13" s="25">
        <v>9.7121307580666976</v>
      </c>
    </row>
    <row r="14" spans="1:5" ht="28.2" x14ac:dyDescent="0.3">
      <c r="A14" s="5" t="s">
        <v>17</v>
      </c>
      <c r="B14" s="23"/>
      <c r="C14" s="24">
        <v>119044.45416999998</v>
      </c>
      <c r="D14" s="23">
        <v>405941.58871969994</v>
      </c>
      <c r="E14" s="25">
        <v>3.7740710954307879</v>
      </c>
    </row>
    <row r="15" spans="1:5" x14ac:dyDescent="0.3">
      <c r="A15" s="20"/>
      <c r="B15" s="23"/>
      <c r="C15" s="24"/>
      <c r="D15" s="23"/>
      <c r="E15" s="25"/>
    </row>
    <row r="16" spans="1:5" x14ac:dyDescent="0.3">
      <c r="A16" s="4" t="s">
        <v>10</v>
      </c>
      <c r="B16" s="28">
        <f>+B18+B22</f>
        <v>595988.40336000011</v>
      </c>
      <c r="C16" s="31"/>
      <c r="D16" s="28">
        <f>+D18+D22</f>
        <v>595988.40336000011</v>
      </c>
      <c r="E16" s="41">
        <f>+E18+E22</f>
        <v>5.5409513802884849</v>
      </c>
    </row>
    <row r="17" spans="1:5" x14ac:dyDescent="0.3">
      <c r="A17" s="58"/>
      <c r="B17" s="28"/>
      <c r="C17" s="31"/>
      <c r="D17" s="28"/>
      <c r="E17" s="41"/>
    </row>
    <row r="18" spans="1:5" x14ac:dyDescent="0.3">
      <c r="A18" s="34" t="s">
        <v>27</v>
      </c>
      <c r="B18" s="31">
        <f>+B19+B20</f>
        <v>50463.411269999997</v>
      </c>
      <c r="C18" s="31"/>
      <c r="D18" s="28">
        <f>+D19+D20</f>
        <v>50463.411269999997</v>
      </c>
      <c r="E18" s="70">
        <f>+E19+E20</f>
        <v>0.46916233059936485</v>
      </c>
    </row>
    <row r="19" spans="1:5" x14ac:dyDescent="0.3">
      <c r="A19" s="20" t="s">
        <v>23</v>
      </c>
      <c r="B19" s="23">
        <v>11302.522919999999</v>
      </c>
      <c r="C19" s="24"/>
      <c r="D19" s="23">
        <v>11302.522919999999</v>
      </c>
      <c r="E19" s="67">
        <v>0.10508045059475304</v>
      </c>
    </row>
    <row r="20" spans="1:5" x14ac:dyDescent="0.3">
      <c r="A20" s="62" t="s">
        <v>12</v>
      </c>
      <c r="B20" s="23">
        <v>39160.888350000001</v>
      </c>
      <c r="C20" s="24"/>
      <c r="D20" s="23">
        <v>39160.888350000001</v>
      </c>
      <c r="E20" s="67">
        <v>0.36408188000461184</v>
      </c>
    </row>
    <row r="21" spans="1:5" x14ac:dyDescent="0.3">
      <c r="A21" s="33"/>
      <c r="B21" s="23"/>
      <c r="C21" s="24"/>
      <c r="D21" s="23"/>
      <c r="E21" s="25"/>
    </row>
    <row r="22" spans="1:5" x14ac:dyDescent="0.3">
      <c r="A22" s="34" t="s">
        <v>11</v>
      </c>
      <c r="B22" s="31">
        <f>SUM(B23:B27)</f>
        <v>545524.99209000007</v>
      </c>
      <c r="C22" s="31"/>
      <c r="D22" s="28">
        <f>SUM(D23:D27)</f>
        <v>545524.99209000007</v>
      </c>
      <c r="E22" s="70">
        <f>SUM(E23:E27)</f>
        <v>5.0717890496891203</v>
      </c>
    </row>
    <row r="23" spans="1:5" x14ac:dyDescent="0.3">
      <c r="A23" s="20" t="s">
        <v>13</v>
      </c>
      <c r="B23" s="24">
        <v>401105.90100000001</v>
      </c>
      <c r="C23" s="24"/>
      <c r="D23" s="23">
        <v>401105.90100000001</v>
      </c>
      <c r="E23" s="25">
        <v>3.7291133237794316</v>
      </c>
    </row>
    <row r="24" spans="1:5" x14ac:dyDescent="0.3">
      <c r="A24" s="20" t="s">
        <v>23</v>
      </c>
      <c r="B24" s="24">
        <v>56769.836130000003</v>
      </c>
      <c r="C24" s="24"/>
      <c r="D24" s="23">
        <v>56769.836130000003</v>
      </c>
      <c r="E24" s="25">
        <v>0.52779366190665433</v>
      </c>
    </row>
    <row r="25" spans="1:5" x14ac:dyDescent="0.3">
      <c r="A25" s="20" t="s">
        <v>12</v>
      </c>
      <c r="B25" s="24">
        <v>34325.013200000001</v>
      </c>
      <c r="C25" s="24"/>
      <c r="D25" s="23">
        <v>34325.013200000001</v>
      </c>
      <c r="E25" s="25">
        <v>0.31912236579891373</v>
      </c>
    </row>
    <row r="26" spans="1:5" x14ac:dyDescent="0.3">
      <c r="A26" s="20" t="s">
        <v>16</v>
      </c>
      <c r="B26" s="24">
        <v>29322.007890000001</v>
      </c>
      <c r="C26" s="24"/>
      <c r="D26" s="23">
        <v>29322.007890000001</v>
      </c>
      <c r="E26" s="25">
        <v>0.27260902926123898</v>
      </c>
    </row>
    <row r="27" spans="1:5" x14ac:dyDescent="0.3">
      <c r="A27" s="20" t="s">
        <v>25</v>
      </c>
      <c r="B27" s="24">
        <v>24002.23387</v>
      </c>
      <c r="C27" s="24"/>
      <c r="D27" s="23">
        <v>24002.23387</v>
      </c>
      <c r="E27" s="25">
        <v>0.22315066894288085</v>
      </c>
    </row>
    <row r="28" spans="1:5" x14ac:dyDescent="0.3">
      <c r="A28" s="35" t="s">
        <v>3</v>
      </c>
      <c r="B28" s="68">
        <f>+B7+B12+B16</f>
        <v>9303275.0895300005</v>
      </c>
      <c r="C28" s="68">
        <f>+C7+C12+C16</f>
        <v>426038.47414999997</v>
      </c>
      <c r="D28" s="68">
        <f>+D7+D12+D16</f>
        <v>10756066.2863815</v>
      </c>
      <c r="E28" s="69">
        <f>+E7+E12+E16</f>
        <v>100</v>
      </c>
    </row>
    <row r="29" spans="1:5" x14ac:dyDescent="0.3">
      <c r="A29" s="38" t="s">
        <v>14</v>
      </c>
      <c r="B29" s="43">
        <v>3.41</v>
      </c>
      <c r="C29" s="39"/>
      <c r="D29" s="39"/>
      <c r="E29" s="40"/>
    </row>
    <row r="30" spans="1:5" x14ac:dyDescent="0.3">
      <c r="D30" s="6"/>
    </row>
    <row r="31" spans="1:5" x14ac:dyDescent="0.3">
      <c r="A31" s="2" t="s">
        <v>15</v>
      </c>
      <c r="B31" s="3">
        <f>+B28/D28</f>
        <v>0.86493285201385273</v>
      </c>
      <c r="C31" s="3">
        <f>1-B31</f>
        <v>0.13506714798614727</v>
      </c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1FB46-DE44-4DA7-84E4-150C7C1350BB}">
  <dimension ref="A1:E31"/>
  <sheetViews>
    <sheetView workbookViewId="0">
      <selection activeCell="B4" sqref="B1:C1048576"/>
    </sheetView>
  </sheetViews>
  <sheetFormatPr baseColWidth="10" defaultRowHeight="14.4" x14ac:dyDescent="0.3"/>
  <cols>
    <col min="1" max="1" width="40.5546875" customWidth="1"/>
    <col min="2" max="3" width="20.44140625" customWidth="1"/>
    <col min="4" max="4" width="18.6640625" customWidth="1"/>
    <col min="5" max="5" width="13" customWidth="1"/>
  </cols>
  <sheetData>
    <row r="1" spans="1:5" ht="15.6" x14ac:dyDescent="0.3">
      <c r="A1" s="74" t="s">
        <v>32</v>
      </c>
      <c r="B1" s="74"/>
      <c r="C1" s="74"/>
      <c r="D1" s="74"/>
      <c r="E1" s="74"/>
    </row>
    <row r="2" spans="1:5" x14ac:dyDescent="0.3">
      <c r="A2" s="75" t="s">
        <v>0</v>
      </c>
      <c r="B2" s="75"/>
      <c r="C2" s="75"/>
      <c r="D2" s="75"/>
      <c r="E2" s="75"/>
    </row>
    <row r="3" spans="1:5" x14ac:dyDescent="0.3">
      <c r="A3" s="76"/>
      <c r="B3" s="76"/>
      <c r="C3" s="76"/>
      <c r="D3" s="76"/>
      <c r="E3" s="76"/>
    </row>
    <row r="4" spans="1:5" ht="28.2" x14ac:dyDescent="0.3">
      <c r="A4" s="9"/>
      <c r="B4" s="10" t="s">
        <v>1</v>
      </c>
      <c r="C4" s="11" t="s">
        <v>2</v>
      </c>
      <c r="D4" s="77" t="s">
        <v>3</v>
      </c>
      <c r="E4" s="78"/>
    </row>
    <row r="5" spans="1:5" x14ac:dyDescent="0.3">
      <c r="A5" s="12" t="s">
        <v>4</v>
      </c>
      <c r="B5" s="13"/>
      <c r="C5" s="13"/>
      <c r="D5" s="79" t="s">
        <v>5</v>
      </c>
      <c r="E5" s="14"/>
    </row>
    <row r="6" spans="1:5" x14ac:dyDescent="0.3">
      <c r="A6" s="15"/>
      <c r="B6" s="16" t="s">
        <v>6</v>
      </c>
      <c r="C6" s="16" t="s">
        <v>7</v>
      </c>
      <c r="D6" s="80"/>
      <c r="E6" s="16" t="s">
        <v>8</v>
      </c>
    </row>
    <row r="7" spans="1:5" x14ac:dyDescent="0.3">
      <c r="A7" s="17" t="s">
        <v>9</v>
      </c>
      <c r="B7" s="28">
        <f>+B8+B9+B10</f>
        <v>9296759.7744500004</v>
      </c>
      <c r="C7" s="28">
        <f>+C8+C9+C10</f>
        <v>480.18607000000003</v>
      </c>
      <c r="D7" s="28">
        <f>SUM(D8:D10)</f>
        <v>9298390.4863437209</v>
      </c>
      <c r="E7" s="63">
        <f>SUM(E8:E10)</f>
        <v>84.433899457038351</v>
      </c>
    </row>
    <row r="8" spans="1:5" x14ac:dyDescent="0.3">
      <c r="A8" s="20" t="s">
        <v>19</v>
      </c>
      <c r="B8" s="23">
        <v>8674318.1290000007</v>
      </c>
      <c r="C8" s="23"/>
      <c r="D8" s="23">
        <v>8674318.1290000007</v>
      </c>
      <c r="E8" s="25">
        <v>78.767019500634603</v>
      </c>
    </row>
    <row r="9" spans="1:5" x14ac:dyDescent="0.3">
      <c r="A9" s="20" t="s">
        <v>20</v>
      </c>
      <c r="B9" s="23">
        <v>622440.64545000007</v>
      </c>
      <c r="C9" s="23">
        <v>480.18607000000003</v>
      </c>
      <c r="D9" s="23">
        <v>624071.35734372004</v>
      </c>
      <c r="E9" s="25">
        <v>5.6668708759183088</v>
      </c>
    </row>
    <row r="10" spans="1:5" x14ac:dyDescent="0.3">
      <c r="A10" s="20" t="s">
        <v>21</v>
      </c>
      <c r="B10" s="23">
        <v>1</v>
      </c>
      <c r="C10" s="23"/>
      <c r="D10" s="23">
        <v>1</v>
      </c>
      <c r="E10" s="25">
        <v>9.0804854432650463E-6</v>
      </c>
    </row>
    <row r="11" spans="1:5" x14ac:dyDescent="0.3">
      <c r="A11" s="20"/>
      <c r="B11" s="23"/>
      <c r="C11" s="24"/>
      <c r="D11" s="23"/>
      <c r="E11" s="25"/>
    </row>
    <row r="12" spans="1:5" x14ac:dyDescent="0.3">
      <c r="A12" s="17" t="s">
        <v>22</v>
      </c>
      <c r="B12" s="64"/>
      <c r="C12" s="65">
        <f>+C13+C14</f>
        <v>426781.00380000001</v>
      </c>
      <c r="D12" s="28">
        <f>+D13+D14</f>
        <v>1449348.2889047998</v>
      </c>
      <c r="E12" s="41">
        <f>(+E13+E14)</f>
        <v>13.16078603962114</v>
      </c>
    </row>
    <row r="13" spans="1:5" x14ac:dyDescent="0.3">
      <c r="A13" s="1" t="s">
        <v>18</v>
      </c>
      <c r="B13" s="23"/>
      <c r="C13" s="24">
        <v>307354.33041</v>
      </c>
      <c r="D13" s="23">
        <v>1043775.3060723599</v>
      </c>
      <c r="E13" s="25">
        <v>9.4779864728295831</v>
      </c>
    </row>
    <row r="14" spans="1:5" ht="28.2" x14ac:dyDescent="0.3">
      <c r="A14" s="5" t="s">
        <v>17</v>
      </c>
      <c r="B14" s="23"/>
      <c r="C14" s="24">
        <v>119426.67339000001</v>
      </c>
      <c r="D14" s="23">
        <v>405572.98283244</v>
      </c>
      <c r="E14" s="25">
        <v>3.6827995667915565</v>
      </c>
    </row>
    <row r="15" spans="1:5" x14ac:dyDescent="0.3">
      <c r="A15" s="20"/>
      <c r="B15" s="23"/>
      <c r="C15" s="24"/>
      <c r="D15" s="23"/>
      <c r="E15" s="25"/>
    </row>
    <row r="16" spans="1:5" x14ac:dyDescent="0.3">
      <c r="A16" s="4" t="s">
        <v>10</v>
      </c>
      <c r="B16" s="28">
        <f>+B18+B22</f>
        <v>264888.31663999998</v>
      </c>
      <c r="C16" s="31"/>
      <c r="D16" s="28">
        <f>+D18+D22</f>
        <v>264888.31663999998</v>
      </c>
      <c r="E16" s="41">
        <f>+E18+E22</f>
        <v>2.4053145033405023</v>
      </c>
    </row>
    <row r="17" spans="1:5" x14ac:dyDescent="0.3">
      <c r="A17" s="58"/>
      <c r="B17" s="28"/>
      <c r="C17" s="31"/>
      <c r="D17" s="28"/>
      <c r="E17" s="41"/>
    </row>
    <row r="18" spans="1:5" x14ac:dyDescent="0.3">
      <c r="A18" s="34" t="s">
        <v>27</v>
      </c>
      <c r="B18" s="31">
        <f>+B19+B20</f>
        <v>50442.107840000004</v>
      </c>
      <c r="C18" s="31"/>
      <c r="D18" s="28">
        <f>+D19+D20</f>
        <v>50442.107840000004</v>
      </c>
      <c r="E18" s="70">
        <f>+E19+E20</f>
        <v>0.45803882596872569</v>
      </c>
    </row>
    <row r="19" spans="1:5" x14ac:dyDescent="0.3">
      <c r="A19" s="20" t="s">
        <v>12</v>
      </c>
      <c r="B19" s="71">
        <v>39110.300750000002</v>
      </c>
      <c r="C19" s="24"/>
      <c r="D19" s="23">
        <v>39110.300750000002</v>
      </c>
      <c r="E19" s="67">
        <v>0.35514051664209306</v>
      </c>
    </row>
    <row r="20" spans="1:5" x14ac:dyDescent="0.3">
      <c r="A20" s="62" t="s">
        <v>23</v>
      </c>
      <c r="B20" s="71">
        <v>11331.80709</v>
      </c>
      <c r="C20" s="24"/>
      <c r="D20" s="23">
        <v>11331.80709</v>
      </c>
      <c r="E20" s="67">
        <v>0.10289830932663266</v>
      </c>
    </row>
    <row r="21" spans="1:5" x14ac:dyDescent="0.3">
      <c r="A21" s="33"/>
      <c r="B21" s="23"/>
      <c r="C21" s="24"/>
      <c r="D21" s="23"/>
      <c r="E21" s="25"/>
    </row>
    <row r="22" spans="1:5" x14ac:dyDescent="0.3">
      <c r="A22" s="34" t="s">
        <v>11</v>
      </c>
      <c r="B22" s="31">
        <f>SUM(B23:B27)</f>
        <v>214446.20879999999</v>
      </c>
      <c r="C22" s="31"/>
      <c r="D22" s="28">
        <f>SUM(D23:D27)</f>
        <v>214446.20879999999</v>
      </c>
      <c r="E22" s="70">
        <f>SUM(E23:E27)</f>
        <v>1.9472756773717765</v>
      </c>
    </row>
    <row r="23" spans="1:5" x14ac:dyDescent="0.3">
      <c r="A23" s="20" t="s">
        <v>13</v>
      </c>
      <c r="B23" s="24">
        <v>57197.635000000002</v>
      </c>
      <c r="C23" s="24"/>
      <c r="D23" s="23">
        <v>57197.635000000002</v>
      </c>
      <c r="E23" s="25">
        <v>0.5193822920066874</v>
      </c>
    </row>
    <row r="24" spans="1:5" x14ac:dyDescent="0.3">
      <c r="A24" s="20" t="s">
        <v>23</v>
      </c>
      <c r="B24" s="24">
        <v>56569.27895</v>
      </c>
      <c r="C24" s="24"/>
      <c r="D24" s="23">
        <v>56569.27895</v>
      </c>
      <c r="E24" s="25">
        <v>0.51367651404147485</v>
      </c>
    </row>
    <row r="25" spans="1:5" x14ac:dyDescent="0.3">
      <c r="A25" s="20" t="s">
        <v>12</v>
      </c>
      <c r="B25" s="24">
        <v>42675.8298</v>
      </c>
      <c r="C25" s="24"/>
      <c r="D25" s="23">
        <v>42675.8298</v>
      </c>
      <c r="E25" s="25">
        <v>0.38751725127815667</v>
      </c>
    </row>
    <row r="26" spans="1:5" x14ac:dyDescent="0.3">
      <c r="A26" s="20" t="s">
        <v>25</v>
      </c>
      <c r="B26" s="24">
        <v>33019.230759999999</v>
      </c>
      <c r="C26" s="24"/>
      <c r="D26" s="23">
        <v>33019.230759999999</v>
      </c>
      <c r="E26" s="25">
        <v>0.29983064426398942</v>
      </c>
    </row>
    <row r="27" spans="1:5" x14ac:dyDescent="0.3">
      <c r="A27" s="20" t="s">
        <v>16</v>
      </c>
      <c r="B27" s="24">
        <v>24984.23429</v>
      </c>
      <c r="C27" s="24"/>
      <c r="D27" s="23">
        <v>24984.23429</v>
      </c>
      <c r="E27" s="25">
        <v>0.22686897578146842</v>
      </c>
    </row>
    <row r="28" spans="1:5" x14ac:dyDescent="0.3">
      <c r="A28" s="35" t="s">
        <v>3</v>
      </c>
      <c r="B28" s="68">
        <f>+B7+B12+B16</f>
        <v>9561648.0910900012</v>
      </c>
      <c r="C28" s="68">
        <f>+C7+C12+C16</f>
        <v>427261.18987</v>
      </c>
      <c r="D28" s="68">
        <f>+D7+D12+D16</f>
        <v>11012627.091888521</v>
      </c>
      <c r="E28" s="69">
        <f>+E7+E12+E16</f>
        <v>100</v>
      </c>
    </row>
    <row r="29" spans="1:5" x14ac:dyDescent="0.3">
      <c r="A29" s="38" t="s">
        <v>14</v>
      </c>
      <c r="B29" s="43">
        <v>3.3959999999999999</v>
      </c>
      <c r="C29" s="39"/>
      <c r="D29" s="39"/>
      <c r="E29" s="40"/>
    </row>
    <row r="30" spans="1:5" x14ac:dyDescent="0.3">
      <c r="D30" s="6"/>
    </row>
    <row r="31" spans="1:5" x14ac:dyDescent="0.3">
      <c r="A31" s="2" t="s">
        <v>15</v>
      </c>
      <c r="B31" s="3">
        <f>+B28/D28</f>
        <v>0.86824406304765778</v>
      </c>
      <c r="C31" s="3">
        <f>1-B31</f>
        <v>0.13175593695234222</v>
      </c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699DE-C85D-4813-9EC5-6E0E5F027225}">
  <dimension ref="A1:O30"/>
  <sheetViews>
    <sheetView workbookViewId="0">
      <selection activeCell="G17" sqref="G17"/>
    </sheetView>
  </sheetViews>
  <sheetFormatPr baseColWidth="10" defaultRowHeight="14.4" x14ac:dyDescent="0.3"/>
  <cols>
    <col min="1" max="1" width="40.33203125" customWidth="1"/>
    <col min="2" max="3" width="21" customWidth="1"/>
    <col min="4" max="4" width="16.33203125" customWidth="1"/>
    <col min="5" max="5" width="13" customWidth="1"/>
  </cols>
  <sheetData>
    <row r="1" spans="1:15" ht="15.6" x14ac:dyDescent="0.3">
      <c r="A1" s="74" t="s">
        <v>33</v>
      </c>
      <c r="B1" s="74"/>
      <c r="C1" s="74"/>
      <c r="D1" s="74"/>
      <c r="E1" s="74"/>
      <c r="F1" s="7"/>
      <c r="H1" s="6"/>
      <c r="I1" s="6"/>
    </row>
    <row r="2" spans="1:15" x14ac:dyDescent="0.3">
      <c r="A2" s="75" t="s">
        <v>0</v>
      </c>
      <c r="B2" s="75"/>
      <c r="C2" s="75"/>
      <c r="D2" s="75"/>
      <c r="E2" s="75"/>
      <c r="F2" s="8"/>
      <c r="H2" s="6"/>
      <c r="I2" s="6"/>
    </row>
    <row r="3" spans="1:15" x14ac:dyDescent="0.3">
      <c r="A3" s="76"/>
      <c r="B3" s="76"/>
      <c r="C3" s="76"/>
      <c r="D3" s="76"/>
      <c r="E3" s="76"/>
      <c r="F3" s="44"/>
      <c r="H3" s="6"/>
      <c r="I3" s="6"/>
    </row>
    <row r="4" spans="1:15" ht="28.2" x14ac:dyDescent="0.3">
      <c r="A4" s="9"/>
      <c r="B4" s="10" t="s">
        <v>1</v>
      </c>
      <c r="C4" s="11" t="s">
        <v>2</v>
      </c>
      <c r="D4" s="77" t="s">
        <v>3</v>
      </c>
      <c r="E4" s="78"/>
      <c r="F4" s="45"/>
      <c r="H4" s="46"/>
      <c r="I4" s="46"/>
    </row>
    <row r="5" spans="1:15" x14ac:dyDescent="0.3">
      <c r="A5" s="12" t="s">
        <v>4</v>
      </c>
      <c r="B5" s="13"/>
      <c r="C5" s="13"/>
      <c r="D5" s="79" t="s">
        <v>5</v>
      </c>
      <c r="E5" s="14"/>
      <c r="F5" s="44"/>
      <c r="H5" s="46"/>
      <c r="I5" s="46"/>
    </row>
    <row r="6" spans="1:15" x14ac:dyDescent="0.3">
      <c r="A6" s="15"/>
      <c r="B6" s="16" t="s">
        <v>6</v>
      </c>
      <c r="C6" s="16" t="s">
        <v>7</v>
      </c>
      <c r="D6" s="80"/>
      <c r="E6" s="16" t="s">
        <v>8</v>
      </c>
      <c r="F6" s="47"/>
      <c r="H6" s="46"/>
      <c r="I6" s="46"/>
    </row>
    <row r="7" spans="1:15" x14ac:dyDescent="0.3">
      <c r="A7" s="17" t="s">
        <v>9</v>
      </c>
      <c r="B7" s="28">
        <f>+B8+B9+B10</f>
        <v>9494153.0548999999</v>
      </c>
      <c r="C7" s="28">
        <f>+C8+C9+C10</f>
        <v>630.75369999999998</v>
      </c>
      <c r="D7" s="28">
        <f>SUM(D8:D10)</f>
        <v>9496273.6488393992</v>
      </c>
      <c r="E7" s="63">
        <f>SUM(E8:E10)</f>
        <v>85.054461157591575</v>
      </c>
      <c r="F7" s="48"/>
      <c r="H7" s="46"/>
      <c r="I7" s="46"/>
    </row>
    <row r="8" spans="1:15" x14ac:dyDescent="0.3">
      <c r="A8" s="20" t="s">
        <v>19</v>
      </c>
      <c r="B8" s="23">
        <v>8951375.1579999998</v>
      </c>
      <c r="C8" s="23"/>
      <c r="D8" s="23">
        <v>8951375.1579999998</v>
      </c>
      <c r="E8" s="25">
        <v>80.174015496719718</v>
      </c>
      <c r="F8" s="72"/>
      <c r="H8" s="46"/>
      <c r="I8" s="46"/>
      <c r="N8" s="51"/>
      <c r="O8" s="51"/>
    </row>
    <row r="9" spans="1:15" x14ac:dyDescent="0.3">
      <c r="A9" s="20" t="s">
        <v>20</v>
      </c>
      <c r="B9" s="23">
        <v>542776.89689999993</v>
      </c>
      <c r="C9" s="23">
        <v>630.75369999999998</v>
      </c>
      <c r="D9" s="23">
        <v>544897.49083939998</v>
      </c>
      <c r="E9" s="25">
        <v>4.8804367042574732</v>
      </c>
      <c r="F9" s="72"/>
      <c r="H9" s="46"/>
      <c r="I9" s="46"/>
      <c r="N9" s="51"/>
      <c r="O9" s="51"/>
    </row>
    <row r="10" spans="1:15" x14ac:dyDescent="0.3">
      <c r="A10" s="20" t="s">
        <v>21</v>
      </c>
      <c r="B10" s="23">
        <v>1</v>
      </c>
      <c r="C10" s="23"/>
      <c r="D10" s="23">
        <v>1</v>
      </c>
      <c r="E10" s="25">
        <v>8.9566143839996252E-6</v>
      </c>
      <c r="F10" s="72"/>
      <c r="H10" s="46"/>
      <c r="I10" s="46"/>
      <c r="N10" s="51"/>
      <c r="O10" s="51"/>
    </row>
    <row r="11" spans="1:15" x14ac:dyDescent="0.3">
      <c r="A11" s="20"/>
      <c r="B11" s="23"/>
      <c r="C11" s="24"/>
      <c r="D11" s="23"/>
      <c r="E11" s="25"/>
      <c r="F11" s="49"/>
      <c r="H11" s="46"/>
      <c r="I11" s="46"/>
    </row>
    <row r="12" spans="1:15" x14ac:dyDescent="0.3">
      <c r="A12" s="17" t="s">
        <v>22</v>
      </c>
      <c r="B12" s="64"/>
      <c r="C12" s="65">
        <f>+C13+C14</f>
        <v>428181.91781000001</v>
      </c>
      <c r="D12" s="28">
        <f>+D13+D14</f>
        <v>1439547.6076772201</v>
      </c>
      <c r="E12" s="41">
        <f>(+E13+E14)</f>
        <v>12.893472809374037</v>
      </c>
      <c r="F12" s="49"/>
      <c r="H12" s="46"/>
      <c r="I12" s="46"/>
    </row>
    <row r="13" spans="1:15" x14ac:dyDescent="0.3">
      <c r="A13" s="1" t="s">
        <v>18</v>
      </c>
      <c r="B13" s="23"/>
      <c r="C13" s="24">
        <v>308373.02518</v>
      </c>
      <c r="D13" s="23">
        <v>1036750.11065516</v>
      </c>
      <c r="E13" s="25">
        <v>9.2857709537072086</v>
      </c>
      <c r="F13" s="72"/>
      <c r="H13" s="46"/>
      <c r="I13" s="46"/>
      <c r="N13" s="51"/>
      <c r="O13" s="51"/>
    </row>
    <row r="14" spans="1:15" ht="28.2" x14ac:dyDescent="0.3">
      <c r="A14" s="5" t="s">
        <v>17</v>
      </c>
      <c r="B14" s="23"/>
      <c r="C14" s="24">
        <v>119808.89263</v>
      </c>
      <c r="D14" s="23">
        <v>402797.49702206004</v>
      </c>
      <c r="E14" s="25">
        <v>3.607701855666829</v>
      </c>
      <c r="F14" s="72"/>
      <c r="H14" s="46"/>
      <c r="I14" s="46"/>
      <c r="N14" s="51"/>
      <c r="O14" s="51"/>
    </row>
    <row r="15" spans="1:15" x14ac:dyDescent="0.3">
      <c r="A15" s="20"/>
      <c r="B15" s="23"/>
      <c r="C15" s="24"/>
      <c r="D15" s="23"/>
      <c r="E15" s="25"/>
      <c r="F15" s="49"/>
      <c r="H15" s="46"/>
      <c r="I15" s="46"/>
    </row>
    <row r="16" spans="1:15" x14ac:dyDescent="0.3">
      <c r="A16" s="4" t="s">
        <v>10</v>
      </c>
      <c r="B16" s="28">
        <f>+B18+B22</f>
        <v>229111.79883999997</v>
      </c>
      <c r="C16" s="31"/>
      <c r="D16" s="28">
        <f>+D18+D22</f>
        <v>229111.79883999997</v>
      </c>
      <c r="E16" s="41">
        <f>+E18+E22</f>
        <v>2.0520660330343725</v>
      </c>
      <c r="F16" s="49"/>
      <c r="H16" s="46"/>
      <c r="I16" s="46"/>
    </row>
    <row r="17" spans="1:15" x14ac:dyDescent="0.3">
      <c r="A17" s="58"/>
      <c r="B17" s="28"/>
      <c r="C17" s="31"/>
      <c r="D17" s="28"/>
      <c r="E17" s="41"/>
      <c r="F17" s="49"/>
      <c r="H17" s="46"/>
      <c r="I17" s="46"/>
    </row>
    <row r="18" spans="1:15" x14ac:dyDescent="0.3">
      <c r="A18" s="34" t="s">
        <v>27</v>
      </c>
      <c r="B18" s="31">
        <f>+B19+B20</f>
        <v>50540.473919999997</v>
      </c>
      <c r="C18" s="31"/>
      <c r="D18" s="28">
        <f>+D19+D20</f>
        <v>50540.473919999997</v>
      </c>
      <c r="E18" s="70">
        <f>+E19+E20</f>
        <v>0.45267153568602991</v>
      </c>
      <c r="F18" s="49"/>
      <c r="H18" s="46"/>
      <c r="I18" s="46"/>
    </row>
    <row r="19" spans="1:15" x14ac:dyDescent="0.3">
      <c r="A19" s="20" t="s">
        <v>12</v>
      </c>
      <c r="B19" s="71">
        <v>39181.949399999998</v>
      </c>
      <c r="C19" s="24"/>
      <c r="D19" s="23">
        <v>39181.949399999998</v>
      </c>
      <c r="E19" s="67">
        <v>0.35093761158918546</v>
      </c>
      <c r="F19" s="72"/>
      <c r="H19" s="46"/>
      <c r="I19" s="46"/>
    </row>
    <row r="20" spans="1:15" x14ac:dyDescent="0.3">
      <c r="A20" s="62" t="s">
        <v>23</v>
      </c>
      <c r="B20" s="73">
        <v>11358.524519999999</v>
      </c>
      <c r="C20" s="24"/>
      <c r="D20" s="23">
        <v>11358.524519999999</v>
      </c>
      <c r="E20" s="67">
        <v>0.10173392409684444</v>
      </c>
      <c r="F20" s="72"/>
      <c r="H20" s="46"/>
      <c r="I20" s="46"/>
    </row>
    <row r="21" spans="1:15" x14ac:dyDescent="0.3">
      <c r="A21" s="33"/>
      <c r="B21" s="23"/>
      <c r="C21" s="24"/>
      <c r="D21" s="23"/>
      <c r="E21" s="25"/>
      <c r="F21" s="49"/>
      <c r="H21" s="46"/>
      <c r="I21" s="46"/>
    </row>
    <row r="22" spans="1:15" x14ac:dyDescent="0.3">
      <c r="A22" s="34" t="s">
        <v>11</v>
      </c>
      <c r="B22" s="31">
        <f>SUM(B23:B26)</f>
        <v>178571.32491999998</v>
      </c>
      <c r="C22" s="31"/>
      <c r="D22" s="28">
        <f>SUM(D23:D26)</f>
        <v>178571.32491999998</v>
      </c>
      <c r="E22" s="70">
        <f>SUM(E23:E26)</f>
        <v>1.5993944973483427</v>
      </c>
      <c r="F22" s="49"/>
      <c r="H22" s="46"/>
      <c r="I22" s="46"/>
    </row>
    <row r="23" spans="1:15" x14ac:dyDescent="0.3">
      <c r="A23" s="20" t="s">
        <v>23</v>
      </c>
      <c r="B23" s="24">
        <v>74412.830279999995</v>
      </c>
      <c r="C23" s="24"/>
      <c r="D23" s="23">
        <v>74412.830279999995</v>
      </c>
      <c r="E23" s="25">
        <v>0.66648702603997079</v>
      </c>
      <c r="F23" s="72"/>
      <c r="H23" s="46"/>
      <c r="I23" s="46"/>
      <c r="N23" s="51"/>
      <c r="O23" s="51"/>
    </row>
    <row r="24" spans="1:15" x14ac:dyDescent="0.3">
      <c r="A24" s="20" t="s">
        <v>12</v>
      </c>
      <c r="B24" s="24">
        <v>42703.286200000002</v>
      </c>
      <c r="C24" s="24"/>
      <c r="D24" s="23">
        <v>42703.286200000002</v>
      </c>
      <c r="E24" s="25">
        <v>0.38247686742297271</v>
      </c>
      <c r="F24" s="72"/>
      <c r="H24" s="46"/>
      <c r="I24" s="46"/>
      <c r="N24" s="51"/>
      <c r="O24" s="51"/>
    </row>
    <row r="25" spans="1:15" x14ac:dyDescent="0.3">
      <c r="A25" s="20" t="s">
        <v>25</v>
      </c>
      <c r="B25" s="24">
        <v>32013.24828</v>
      </c>
      <c r="C25" s="24"/>
      <c r="D25" s="23">
        <v>32013.24828</v>
      </c>
      <c r="E25" s="25">
        <v>0.28673032002319926</v>
      </c>
      <c r="F25" s="72"/>
      <c r="H25" s="46"/>
      <c r="I25" s="46"/>
      <c r="N25" s="51"/>
      <c r="O25" s="51"/>
    </row>
    <row r="26" spans="1:15" x14ac:dyDescent="0.3">
      <c r="A26" s="20" t="s">
        <v>16</v>
      </c>
      <c r="B26" s="24">
        <v>29441.960159999999</v>
      </c>
      <c r="C26" s="24"/>
      <c r="D26" s="23">
        <v>29441.960159999999</v>
      </c>
      <c r="E26" s="25">
        <v>0.2637002838621999</v>
      </c>
      <c r="F26" s="72"/>
      <c r="H26" s="46"/>
      <c r="I26" s="46"/>
      <c r="N26" s="51"/>
      <c r="O26" s="51"/>
    </row>
    <row r="27" spans="1:15" x14ac:dyDescent="0.3">
      <c r="A27" s="35" t="s">
        <v>3</v>
      </c>
      <c r="B27" s="68">
        <f>+B7+B12+B16</f>
        <v>9723264.8537399992</v>
      </c>
      <c r="C27" s="68">
        <f>+C7+C12+C16</f>
        <v>428812.67151000001</v>
      </c>
      <c r="D27" s="68">
        <f>+D7+D12+D16</f>
        <v>11164933.055356618</v>
      </c>
      <c r="E27" s="69">
        <f>+E7+E12+E16</f>
        <v>99.999999999999986</v>
      </c>
      <c r="F27" s="72"/>
      <c r="H27" s="46"/>
      <c r="I27" s="46"/>
      <c r="N27" s="51"/>
      <c r="O27" s="51"/>
    </row>
    <row r="28" spans="1:15" x14ac:dyDescent="0.3">
      <c r="A28" s="38" t="s">
        <v>14</v>
      </c>
      <c r="B28" s="43">
        <v>3.3620000000000001</v>
      </c>
      <c r="C28" s="39"/>
      <c r="D28" s="39"/>
      <c r="E28" s="40"/>
      <c r="F28" s="40"/>
      <c r="H28" s="46"/>
      <c r="I28" s="46"/>
    </row>
    <row r="29" spans="1:15" x14ac:dyDescent="0.3">
      <c r="D29" s="6"/>
      <c r="H29" s="46"/>
      <c r="I29" s="46"/>
    </row>
    <row r="30" spans="1:15" x14ac:dyDescent="0.3">
      <c r="A30" s="2" t="s">
        <v>15</v>
      </c>
      <c r="B30" s="3">
        <f>+B27/D27</f>
        <v>0.8708753384844572</v>
      </c>
      <c r="C30" s="3">
        <f>1-B30</f>
        <v>0.1291246615155428</v>
      </c>
      <c r="H30" s="46"/>
      <c r="I30" s="4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Carlos Carrion Marotta</cp:lastModifiedBy>
  <dcterms:created xsi:type="dcterms:W3CDTF">2016-07-05T15:03:37Z</dcterms:created>
  <dcterms:modified xsi:type="dcterms:W3CDTF">2026-09-21T15:40:05Z</dcterms:modified>
</cp:coreProperties>
</file>